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Anwender\Desktop\Sicherung Dreier\Laufwerk 2\Eigene Dateien\Bezirk\Punktspiele 2023\"/>
    </mc:Choice>
  </mc:AlternateContent>
  <bookViews>
    <workbookView xWindow="0" yWindow="1680" windowWidth="11400" windowHeight="5676" tabRatio="836" activeTab="1"/>
  </bookViews>
  <sheets>
    <sheet name="Spielbericht1-4" sheetId="10" r:id="rId1"/>
    <sheet name="Eingabe alle Gassen" sheetId="11" r:id="rId2"/>
  </sheets>
  <externalReferences>
    <externalReference r:id="rId3"/>
  </externalReferences>
  <definedNames>
    <definedName name="ANZ_A">'Eingabe alle Gassen'!$W$29</definedName>
    <definedName name="ANZ_H">'Eingabe alle Gassen'!$V$29</definedName>
    <definedName name="BAHN">'Eingabe alle Gassen'!$H$8</definedName>
    <definedName name="BULI_1">'Eingabe alle Gassen'!$B$2</definedName>
    <definedName name="Buli_D">'Eingabe alle Gassen'!$B$5</definedName>
    <definedName name="Buli_N">'Eingabe alle Gassen'!$B$3</definedName>
    <definedName name="Buli_S">'Eingabe alle Gassen'!$B$4</definedName>
    <definedName name="_xlnm.Database">#REF!,#REF!,#REF!,#REF!,#REF!,#REF!,#REF!</definedName>
    <definedName name="datenbank12">#REF!,#REF!</definedName>
    <definedName name="datenbank2">#REF!</definedName>
    <definedName name="Datenbank8">#REF!,#REF!</definedName>
    <definedName name="DATUM">'Eingabe alle Gassen'!$L$8</definedName>
    <definedName name="_xlnm.Print_Area" localSheetId="1">'Eingabe alle Gassen'!$A$1:$U$35</definedName>
    <definedName name="_xlnm.Print_Area" localSheetId="0">'Spielbericht1-4'!$B$1:$V$55</definedName>
    <definedName name="GAST">'Eingabe alle Gassen'!$D$24</definedName>
    <definedName name="GAST_NAME">'Eingabe alle Gassen'!$D$28:$E$33</definedName>
    <definedName name="GAST_PASS">'Eingabe alle Gassen'!$A$28:$C$33</definedName>
    <definedName name="GASTGEBER">'Eingabe alle Gassen'!$D$11</definedName>
    <definedName name="GASTGEBER_NAME">'Eingabe alle Gassen'!$D$15:$E$20</definedName>
    <definedName name="GASTGEBER_PASS">'Eingabe alle Gassen'!$A$15:$C$20</definedName>
    <definedName name="HOLZ_A">'Eingabe alle Gassen'!$W$27</definedName>
    <definedName name="Holz_H">'Eingabe alle Gassen'!$V$27</definedName>
    <definedName name="HOLZZAHLEN">'Eingabe alle Gassen'!$V$2:$V$13</definedName>
    <definedName name="PKT_A">'Eingabe alle Gassen'!$W$28</definedName>
    <definedName name="PKT_H">'Eingabe alle Gassen'!$V$28</definedName>
    <definedName name="SP_TAG">'Eingabe alle Gassen'!$U$8</definedName>
    <definedName name="SPIEL_NR">'Eingabe alle Gassen'!$S$8</definedName>
    <definedName name="SPIELORT">'Eingabe alle Gassen'!$D$8</definedName>
    <definedName name="TEAM_1BU_SEARCH">[1]Daten!$L$1:$L$188</definedName>
    <definedName name="TEAM_2BU_N_SEARCH">[1]Daten!$Q$1:$Q$163</definedName>
    <definedName name="TEAM_2BU_S_SEARCH">[1]Daten!$V$1:$V$199</definedName>
    <definedName name="TEAM_DABU_SEARCH">[1]Daten!$AA$1:$AA$110</definedName>
    <definedName name="ZEIT">'Eingabe alle Gassen'!$P$8</definedName>
    <definedName name="ZWP_A">'Eingabe alle Gassen'!$W$26</definedName>
    <definedName name="ZWP_H">'Eingabe alle Gassen'!$V$26</definedName>
  </definedNames>
  <calcPr calcId="152511"/>
</workbook>
</file>

<file path=xl/calcChain.xml><?xml version="1.0" encoding="utf-8"?>
<calcChain xmlns="http://schemas.openxmlformats.org/spreadsheetml/2006/main">
  <c r="N11" i="10" l="1"/>
  <c r="B11" i="10"/>
  <c r="N6" i="10"/>
  <c r="D6" i="10"/>
  <c r="D4" i="10"/>
  <c r="T41" i="10"/>
  <c r="J41" i="10"/>
  <c r="H41" i="10"/>
  <c r="K44" i="10"/>
  <c r="M44" i="10"/>
  <c r="B44" i="10"/>
  <c r="F39" i="11"/>
  <c r="K45" i="10" s="1"/>
  <c r="G39" i="11"/>
  <c r="V45" i="10" s="1"/>
  <c r="M33" i="10"/>
  <c r="B33" i="10"/>
  <c r="B38" i="10"/>
  <c r="B37" i="10"/>
  <c r="B36" i="10"/>
  <c r="K38" i="11"/>
  <c r="N24" i="10"/>
  <c r="N22" i="10"/>
  <c r="N20" i="10"/>
  <c r="N18" i="10"/>
  <c r="N16" i="10"/>
  <c r="N14" i="10"/>
  <c r="V44" i="10" l="1"/>
  <c r="C24" i="10"/>
  <c r="C22" i="10"/>
  <c r="C20" i="10"/>
  <c r="C18" i="10"/>
  <c r="C16" i="10"/>
  <c r="C14" i="10"/>
  <c r="N4" i="10"/>
  <c r="R33" i="11"/>
  <c r="P33" i="11"/>
  <c r="M33" i="11"/>
  <c r="J33" i="11"/>
  <c r="G33" i="11"/>
  <c r="R32" i="11"/>
  <c r="P32" i="11"/>
  <c r="M32" i="11"/>
  <c r="J32" i="11"/>
  <c r="G32" i="11"/>
  <c r="S32" i="11" s="1"/>
  <c r="R31" i="11"/>
  <c r="P31" i="11"/>
  <c r="M31" i="11"/>
  <c r="J31" i="11"/>
  <c r="G31" i="11"/>
  <c r="S31" i="11" s="1"/>
  <c r="R30" i="11"/>
  <c r="P30" i="11"/>
  <c r="M30" i="11"/>
  <c r="J30" i="11"/>
  <c r="G30" i="11"/>
  <c r="S30" i="11" s="1"/>
  <c r="R29" i="11"/>
  <c r="P29" i="11"/>
  <c r="M29" i="11"/>
  <c r="J29" i="11"/>
  <c r="G29" i="11"/>
  <c r="S29" i="11" s="1"/>
  <c r="R28" i="11"/>
  <c r="P28" i="11"/>
  <c r="M28" i="11"/>
  <c r="J28" i="11"/>
  <c r="G28" i="11"/>
  <c r="S28" i="11" s="1"/>
  <c r="F26" i="11"/>
  <c r="I26" i="11" s="1"/>
  <c r="L26" i="11" s="1"/>
  <c r="O26" i="11" s="1"/>
  <c r="R20" i="11"/>
  <c r="P20" i="11"/>
  <c r="M20" i="11"/>
  <c r="J20" i="11"/>
  <c r="G20" i="11"/>
  <c r="S20" i="11" s="1"/>
  <c r="R19" i="11"/>
  <c r="P19" i="11"/>
  <c r="M19" i="11"/>
  <c r="J19" i="11"/>
  <c r="G19" i="11"/>
  <c r="R18" i="11"/>
  <c r="P18" i="11"/>
  <c r="M18" i="11"/>
  <c r="J18" i="11"/>
  <c r="G18" i="11"/>
  <c r="S18" i="11" s="1"/>
  <c r="R17" i="11"/>
  <c r="P17" i="11"/>
  <c r="M17" i="11"/>
  <c r="J17" i="11"/>
  <c r="G17" i="11"/>
  <c r="S17" i="11" s="1"/>
  <c r="R16" i="11"/>
  <c r="P16" i="11"/>
  <c r="M16" i="11"/>
  <c r="J16" i="11"/>
  <c r="G16" i="11"/>
  <c r="S16" i="11" s="1"/>
  <c r="R15" i="11"/>
  <c r="P15" i="11"/>
  <c r="M15" i="11"/>
  <c r="J15" i="11"/>
  <c r="G15" i="11"/>
  <c r="S15" i="11" s="1"/>
  <c r="F13" i="11"/>
  <c r="I13" i="11" s="1"/>
  <c r="L13" i="11" s="1"/>
  <c r="O13" i="11" s="1"/>
  <c r="J8" i="11"/>
  <c r="S33" i="11" l="1"/>
  <c r="S19" i="11"/>
  <c r="T19" i="11" s="1"/>
  <c r="H22" i="10" s="1"/>
  <c r="R34" i="11"/>
  <c r="S21" i="11"/>
  <c r="R21" i="11"/>
  <c r="R24" i="11" s="1"/>
  <c r="T17" i="11"/>
  <c r="T16" i="11"/>
  <c r="T18" i="11"/>
  <c r="T20" i="11"/>
  <c r="H24" i="10" s="1"/>
  <c r="S34" i="11"/>
  <c r="T30" i="11"/>
  <c r="T18" i="10" s="1"/>
  <c r="T32" i="11"/>
  <c r="T22" i="10" s="1"/>
  <c r="T29" i="11"/>
  <c r="T16" i="10" s="1"/>
  <c r="T31" i="11"/>
  <c r="T20" i="10" s="1"/>
  <c r="T33" i="11"/>
  <c r="T24" i="10" s="1"/>
  <c r="T15" i="11"/>
  <c r="H14" i="10" s="1"/>
  <c r="T28" i="11"/>
  <c r="T14" i="10" s="1"/>
  <c r="H16" i="10" l="1"/>
  <c r="H18" i="10"/>
  <c r="H20" i="10"/>
  <c r="S24" i="11"/>
  <c r="V13" i="11"/>
  <c r="U33" i="11" s="1"/>
  <c r="V9" i="11"/>
  <c r="V12" i="11"/>
  <c r="V5" i="11"/>
  <c r="V6" i="11"/>
  <c r="T34" i="11"/>
  <c r="W27" i="11" s="1"/>
  <c r="W29" i="11"/>
  <c r="V8" i="11"/>
  <c r="V29" i="11"/>
  <c r="T21" i="11"/>
  <c r="V2" i="11"/>
  <c r="V11" i="11"/>
  <c r="V10" i="11"/>
  <c r="V7" i="11"/>
  <c r="V3" i="11"/>
  <c r="V4" i="11"/>
  <c r="U31" i="11" l="1"/>
  <c r="U29" i="11"/>
  <c r="U30" i="11"/>
  <c r="U28" i="11"/>
  <c r="U15" i="11"/>
  <c r="U18" i="11"/>
  <c r="U17" i="11"/>
  <c r="U16" i="11"/>
  <c r="U32" i="11"/>
  <c r="U20" i="11"/>
  <c r="U19" i="11"/>
  <c r="V14" i="11"/>
  <c r="X6" i="11" s="1"/>
  <c r="T24" i="11"/>
  <c r="V27" i="11"/>
  <c r="U34" i="11" l="1"/>
  <c r="W26" i="11" s="1"/>
  <c r="W28" i="11" s="1"/>
  <c r="U21" i="11"/>
  <c r="V26" i="11" s="1"/>
  <c r="V28" i="11" s="1"/>
  <c r="X8" i="11"/>
  <c r="X10" i="11"/>
  <c r="X3" i="11"/>
  <c r="X9" i="11"/>
  <c r="X5" i="11"/>
  <c r="X13" i="11"/>
  <c r="Y28" i="11"/>
  <c r="X2" i="11"/>
  <c r="X11" i="11"/>
  <c r="X7" i="11"/>
  <c r="X4" i="11"/>
  <c r="X12" i="11"/>
  <c r="F34" i="11" l="1"/>
  <c r="F21" i="11"/>
  <c r="T26" i="10" l="1"/>
  <c r="H26" i="10" l="1"/>
  <c r="J16" i="10" l="1"/>
  <c r="M29" i="10"/>
  <c r="U24" i="10"/>
  <c r="U20" i="10"/>
  <c r="U16" i="10"/>
  <c r="U14" i="10"/>
  <c r="J29" i="10"/>
  <c r="U22" i="10"/>
  <c r="U18" i="10"/>
  <c r="J22" i="10"/>
  <c r="J18" i="10"/>
  <c r="J24" i="10"/>
  <c r="J20" i="10"/>
  <c r="J14" i="10"/>
  <c r="U26" i="10" l="1"/>
  <c r="J26" i="10"/>
  <c r="S29" i="10" l="1"/>
  <c r="Q29" i="10"/>
</calcChain>
</file>

<file path=xl/sharedStrings.xml><?xml version="1.0" encoding="utf-8"?>
<sst xmlns="http://schemas.openxmlformats.org/spreadsheetml/2006/main" count="139" uniqueCount="82">
  <si>
    <t>Holz</t>
  </si>
  <si>
    <t>Punkte</t>
  </si>
  <si>
    <t>Spiel-Nr.</t>
  </si>
  <si>
    <t>1.</t>
  </si>
  <si>
    <t>2.</t>
  </si>
  <si>
    <t>3.</t>
  </si>
  <si>
    <t>4.</t>
  </si>
  <si>
    <t>5.</t>
  </si>
  <si>
    <t>6.</t>
  </si>
  <si>
    <t>Heim</t>
  </si>
  <si>
    <t>Gast</t>
  </si>
  <si>
    <t>Vor-und Nachname</t>
  </si>
  <si>
    <t>S p i e l b e r i c h t</t>
  </si>
  <si>
    <t>Datum</t>
  </si>
  <si>
    <t>Nr.</t>
  </si>
  <si>
    <t>EW</t>
  </si>
  <si>
    <t>gegen</t>
  </si>
  <si>
    <t>Spielklasse</t>
  </si>
  <si>
    <t>Spielort</t>
  </si>
  <si>
    <t>Summe</t>
  </si>
  <si>
    <t>Spielergebnis</t>
  </si>
  <si>
    <t>Auswechselung</t>
  </si>
  <si>
    <t>Vermerke</t>
  </si>
  <si>
    <t>Kegelpässe in Ordnung</t>
  </si>
  <si>
    <t>ja</t>
  </si>
  <si>
    <t>nein</t>
  </si>
  <si>
    <t>Werbung auf der Spielkleidung</t>
  </si>
  <si>
    <t>Mannschaftsführer</t>
  </si>
  <si>
    <t>Aufsicht</t>
  </si>
  <si>
    <t>Unterschriften</t>
  </si>
  <si>
    <t>:</t>
  </si>
  <si>
    <t>Die Aufsicht hat die Pflicht:</t>
  </si>
  <si>
    <t>1. Den Spielbericht gemäß den Angaben aus dem Spielplan auszufüllen.</t>
  </si>
  <si>
    <t>3. Steht kein Faxgerät zur Verfügung, ist das Spielergebnis telefonisch durchzugeben und der Spielbericht dann per Post zu übersenden.</t>
  </si>
  <si>
    <t>2. Den Spielbericht unmittelbar nach Spielschluss dem Staffelleiter mit Fax ( Original verwenden ) zu übermitteln.</t>
  </si>
  <si>
    <t>Zweit
wertung</t>
  </si>
  <si>
    <t>KEGLERVERBAND NIEDERSACHSEN e.V.</t>
  </si>
  <si>
    <t>wenn ja Produkt bzw. Firma angeben</t>
  </si>
  <si>
    <t>Werbung:</t>
  </si>
  <si>
    <t>Datum:</t>
  </si>
  <si>
    <t>Vermerke:</t>
  </si>
  <si>
    <t>Auswechselung:</t>
  </si>
  <si>
    <t>X</t>
  </si>
  <si>
    <t>1H</t>
  </si>
  <si>
    <t>WENN(MODALWERT)=1</t>
  </si>
  <si>
    <t>2H</t>
  </si>
  <si>
    <t>3H</t>
  </si>
  <si>
    <t>4H</t>
  </si>
  <si>
    <t>5H</t>
  </si>
  <si>
    <t>6H</t>
  </si>
  <si>
    <t>Spielort:</t>
  </si>
  <si>
    <t>Bahn</t>
  </si>
  <si>
    <t>-</t>
  </si>
  <si>
    <t>Zeit:</t>
  </si>
  <si>
    <t>Spiel-Nr:</t>
  </si>
  <si>
    <t>Spieltag:</t>
  </si>
  <si>
    <t>1G</t>
  </si>
  <si>
    <t>2G</t>
  </si>
  <si>
    <t>3G</t>
  </si>
  <si>
    <t>Heim:</t>
  </si>
  <si>
    <t>4G</t>
  </si>
  <si>
    <t>5G</t>
  </si>
  <si>
    <t>Gesamt</t>
  </si>
  <si>
    <t>6G</t>
  </si>
  <si>
    <t>Name, Vorname</t>
  </si>
  <si>
    <t>Volle</t>
  </si>
  <si>
    <t>Abr.</t>
  </si>
  <si>
    <t>Ges.</t>
  </si>
  <si>
    <t>Ergebnis</t>
  </si>
  <si>
    <t>EWP</t>
  </si>
  <si>
    <t>MODALWERT</t>
  </si>
  <si>
    <t>Auswahlmarkierung</t>
  </si>
  <si>
    <t xml:space="preserve">Punkte: </t>
  </si>
  <si>
    <t>Gast:</t>
  </si>
  <si>
    <t>Differenz:</t>
  </si>
  <si>
    <t>Anzahl Spieler</t>
  </si>
  <si>
    <r>
      <t xml:space="preserve">Pässe o.K.: Ja = </t>
    </r>
    <r>
      <rPr>
        <sz val="14"/>
        <color indexed="11"/>
        <rFont val="Arial"/>
        <family val="2"/>
      </rPr>
      <t>1</t>
    </r>
    <r>
      <rPr>
        <sz val="14"/>
        <rFont val="Arial"/>
        <family val="2"/>
      </rPr>
      <t xml:space="preserve">, Nein = </t>
    </r>
    <r>
      <rPr>
        <sz val="14"/>
        <color indexed="10"/>
        <rFont val="Arial"/>
        <family val="2"/>
      </rPr>
      <t>2</t>
    </r>
  </si>
  <si>
    <t>Spielbericht alle Gassen</t>
  </si>
  <si>
    <t xml:space="preserve">Spielbahnen-Nr. angeben </t>
  </si>
  <si>
    <t>ab ____ Wurf ____________________ für Nr. ____</t>
  </si>
  <si>
    <r>
      <t xml:space="preserve">Keglerverband
Niedersachsen e.V.
</t>
    </r>
    <r>
      <rPr>
        <b/>
        <i/>
        <sz val="12"/>
        <rFont val="Arial"/>
        <family val="2"/>
      </rPr>
      <t>Bezirk Weser/EMS</t>
    </r>
  </si>
  <si>
    <t>Bezirksklasse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</si>
</sst>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41" x14ac:knownFonts="1">
    <font>
      <sz val="10"/>
      <name val="Arial"/>
    </font>
    <font>
      <b/>
      <sz val="12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vertAlign val="superscript"/>
      <sz val="18"/>
      <name val="Arial"/>
      <family val="2"/>
    </font>
    <font>
      <sz val="5"/>
      <name val="Arial"/>
      <family val="2"/>
    </font>
    <font>
      <vertAlign val="superscript"/>
      <sz val="12"/>
      <name val="Arial"/>
      <family val="2"/>
    </font>
    <font>
      <vertAlign val="superscript"/>
      <sz val="16"/>
      <name val="Arial"/>
      <family val="2"/>
    </font>
    <font>
      <sz val="20"/>
      <color indexed="12"/>
      <name val="Arial"/>
      <family val="2"/>
    </font>
    <font>
      <sz val="14"/>
      <color indexed="12"/>
      <name val="Arial"/>
      <family val="2"/>
    </font>
    <font>
      <sz val="10"/>
      <color indexed="12"/>
      <name val="Arial"/>
      <family val="2"/>
    </font>
    <font>
      <sz val="16"/>
      <color indexed="12"/>
      <name val="Arial"/>
      <family val="2"/>
    </font>
    <font>
      <sz val="12"/>
      <color indexed="12"/>
      <name val="Arial"/>
      <family val="2"/>
    </font>
    <font>
      <sz val="11"/>
      <color indexed="12"/>
      <name val="Arial"/>
      <family val="2"/>
    </font>
    <font>
      <vertAlign val="superscript"/>
      <sz val="28"/>
      <color indexed="12"/>
      <name val="Arial"/>
      <family val="2"/>
    </font>
    <font>
      <b/>
      <sz val="16"/>
      <color indexed="12"/>
      <name val="Arial"/>
      <family val="2"/>
    </font>
    <font>
      <b/>
      <sz val="9"/>
      <color indexed="12"/>
      <name val="Arial"/>
      <family val="2"/>
    </font>
    <font>
      <b/>
      <sz val="16"/>
      <name val="Arial"/>
      <family val="2"/>
    </font>
    <font>
      <sz val="8"/>
      <color indexed="12"/>
      <name val="Arial"/>
      <family val="2"/>
    </font>
    <font>
      <b/>
      <vertAlign val="superscript"/>
      <sz val="16"/>
      <name val="Arial"/>
      <family val="2"/>
    </font>
    <font>
      <b/>
      <vertAlign val="superscript"/>
      <sz val="1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9"/>
      <color rgb="FFFF0000"/>
      <name val="Arial"/>
      <family val="2"/>
    </font>
    <font>
      <b/>
      <i/>
      <sz val="16"/>
      <color rgb="FF0000FF"/>
      <name val="Arial"/>
      <family val="2"/>
    </font>
    <font>
      <b/>
      <sz val="14"/>
      <color indexed="22"/>
      <name val="Arial"/>
      <family val="2"/>
    </font>
    <font>
      <sz val="14"/>
      <color indexed="11"/>
      <name val="Arial"/>
      <family val="2"/>
    </font>
    <font>
      <sz val="14"/>
      <color indexed="10"/>
      <name val="Arial"/>
      <family val="2"/>
    </font>
    <font>
      <b/>
      <i/>
      <sz val="18"/>
      <name val="Arial"/>
      <family val="2"/>
    </font>
    <font>
      <b/>
      <i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E6FFFF"/>
        <bgColor indexed="64"/>
      </patternFill>
    </fill>
    <fill>
      <patternFill patternType="solid">
        <fgColor rgb="FFF7FFFF"/>
        <bgColor indexed="64"/>
      </patternFill>
    </fill>
    <fill>
      <patternFill patternType="solid">
        <fgColor rgb="FFFFE8D1"/>
        <bgColor indexed="64"/>
      </patternFill>
    </fill>
    <fill>
      <patternFill patternType="solid">
        <fgColor rgb="FFFFF7E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9">
    <xf numFmtId="0" fontId="0" fillId="0" borderId="0" xfId="0"/>
    <xf numFmtId="0" fontId="0" fillId="3" borderId="0" xfId="0" applyFill="1" applyProtection="1">
      <protection hidden="1"/>
    </xf>
    <xf numFmtId="0" fontId="0" fillId="0" borderId="0" xfId="0" applyProtection="1">
      <protection hidden="1"/>
    </xf>
    <xf numFmtId="0" fontId="0" fillId="3" borderId="0" xfId="0" applyFill="1" applyBorder="1" applyProtection="1">
      <protection hidden="1"/>
    </xf>
    <xf numFmtId="0" fontId="9" fillId="3" borderId="0" xfId="0" applyFont="1" applyFill="1" applyAlignment="1" applyProtection="1">
      <alignment horizontal="center"/>
      <protection hidden="1"/>
    </xf>
    <xf numFmtId="0" fontId="11" fillId="3" borderId="0" xfId="0" applyFont="1" applyFill="1" applyProtection="1">
      <protection hidden="1"/>
    </xf>
    <xf numFmtId="0" fontId="0" fillId="3" borderId="11" xfId="0" applyFill="1" applyBorder="1" applyProtection="1">
      <protection hidden="1"/>
    </xf>
    <xf numFmtId="0" fontId="10" fillId="3" borderId="0" xfId="0" applyFont="1" applyFill="1" applyProtection="1"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11" fillId="3" borderId="0" xfId="0" applyFont="1" applyFill="1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protection hidden="1"/>
    </xf>
    <xf numFmtId="0" fontId="0" fillId="3" borderId="12" xfId="0" applyFill="1" applyBorder="1" applyProtection="1">
      <protection hidden="1"/>
    </xf>
    <xf numFmtId="0" fontId="10" fillId="3" borderId="0" xfId="0" applyFont="1" applyFill="1" applyBorder="1" applyAlignment="1" applyProtection="1">
      <alignment horizontal="center"/>
      <protection hidden="1"/>
    </xf>
    <xf numFmtId="0" fontId="6" fillId="3" borderId="0" xfId="0" applyFont="1" applyFill="1" applyAlignment="1" applyProtection="1">
      <alignment vertical="center"/>
      <protection hidden="1"/>
    </xf>
    <xf numFmtId="0" fontId="12" fillId="3" borderId="0" xfId="0" applyFont="1" applyFill="1" applyAlignment="1" applyProtection="1">
      <alignment horizontal="left"/>
      <protection hidden="1"/>
    </xf>
    <xf numFmtId="0" fontId="22" fillId="3" borderId="0" xfId="0" applyFont="1" applyFill="1" applyBorder="1" applyAlignment="1" applyProtection="1">
      <alignment horizontal="center" vertical="center"/>
      <protection hidden="1"/>
    </xf>
    <xf numFmtId="0" fontId="13" fillId="3" borderId="0" xfId="0" applyFont="1" applyFill="1" applyAlignment="1" applyProtection="1">
      <alignment horizontal="center"/>
      <protection hidden="1"/>
    </xf>
    <xf numFmtId="0" fontId="6" fillId="3" borderId="2" xfId="0" applyFont="1" applyFill="1" applyBorder="1" applyAlignment="1" applyProtection="1">
      <alignment horizontal="right"/>
      <protection hidden="1"/>
    </xf>
    <xf numFmtId="0" fontId="10" fillId="3" borderId="0" xfId="0" applyFont="1" applyFill="1" applyBorder="1" applyAlignment="1" applyProtection="1">
      <alignment horizontal="right"/>
      <protection hidden="1"/>
    </xf>
    <xf numFmtId="0" fontId="6" fillId="3" borderId="0" xfId="0" applyFont="1" applyFill="1" applyBorder="1" applyAlignment="1" applyProtection="1">
      <alignment vertical="center"/>
      <protection hidden="1"/>
    </xf>
    <xf numFmtId="0" fontId="23" fillId="3" borderId="0" xfId="0" applyFont="1" applyFill="1" applyBorder="1" applyAlignment="1" applyProtection="1">
      <alignment horizontal="center" vertical="center"/>
      <protection hidden="1"/>
    </xf>
    <xf numFmtId="0" fontId="12" fillId="3" borderId="0" xfId="0" applyFont="1" applyFill="1" applyBorder="1" applyAlignment="1" applyProtection="1">
      <alignment horizontal="left"/>
      <protection hidden="1"/>
    </xf>
    <xf numFmtId="0" fontId="6" fillId="3" borderId="0" xfId="0" applyFont="1" applyFill="1" applyBorder="1" applyAlignment="1" applyProtection="1">
      <protection hidden="1"/>
    </xf>
    <xf numFmtId="0" fontId="10" fillId="3" borderId="0" xfId="0" applyFont="1" applyFill="1" applyBorder="1" applyProtection="1">
      <protection hidden="1"/>
    </xf>
    <xf numFmtId="14" fontId="20" fillId="3" borderId="0" xfId="0" applyNumberFormat="1" applyFont="1" applyFill="1" applyBorder="1" applyAlignment="1" applyProtection="1">
      <alignment horizontal="center" vertical="center"/>
      <protection hidden="1"/>
    </xf>
    <xf numFmtId="0" fontId="16" fillId="0" borderId="0" xfId="0" applyFont="1" applyFill="1" applyBorder="1" applyAlignment="1" applyProtection="1">
      <alignment horizontal="center" vertical="center"/>
      <protection hidden="1"/>
    </xf>
    <xf numFmtId="0" fontId="19" fillId="3" borderId="0" xfId="0" applyFont="1" applyFill="1" applyBorder="1" applyAlignment="1" applyProtection="1">
      <alignment horizontal="center" vertical="center"/>
      <protection hidden="1"/>
    </xf>
    <xf numFmtId="0" fontId="25" fillId="3" borderId="0" xfId="0" applyFont="1" applyFill="1" applyAlignment="1" applyProtection="1">
      <alignment horizontal="left"/>
      <protection hidden="1"/>
    </xf>
    <xf numFmtId="0" fontId="25" fillId="3" borderId="0" xfId="0" applyFont="1" applyFill="1" applyBorder="1" applyAlignment="1" applyProtection="1">
      <alignment horizontal="left" vertical="center"/>
      <protection hidden="1"/>
    </xf>
    <xf numFmtId="0" fontId="6" fillId="3" borderId="1" xfId="0" applyFont="1" applyFill="1" applyBorder="1" applyAlignment="1" applyProtection="1">
      <alignment horizontal="center"/>
      <protection hidden="1"/>
    </xf>
    <xf numFmtId="0" fontId="17" fillId="3" borderId="0" xfId="0" applyFont="1" applyFill="1" applyBorder="1" applyAlignment="1" applyProtection="1">
      <alignment horizontal="center" vertical="center"/>
      <protection locked="0"/>
    </xf>
    <xf numFmtId="0" fontId="17" fillId="3" borderId="0" xfId="0" applyFont="1" applyFill="1" applyBorder="1" applyAlignment="1" applyProtection="1">
      <alignment horizontal="left" vertical="top"/>
      <protection locked="0"/>
    </xf>
    <xf numFmtId="0" fontId="18" fillId="3" borderId="0" xfId="0" applyFont="1" applyFill="1" applyBorder="1" applyAlignment="1" applyProtection="1">
      <alignment horizontal="left" vertical="top"/>
      <protection locked="0"/>
    </xf>
    <xf numFmtId="0" fontId="24" fillId="3" borderId="0" xfId="0" applyFont="1" applyFill="1" applyBorder="1" applyAlignment="1" applyProtection="1">
      <alignment horizontal="center" vertical="center"/>
      <protection hidden="1"/>
    </xf>
    <xf numFmtId="0" fontId="11" fillId="3" borderId="0" xfId="0" applyFont="1" applyFill="1" applyBorder="1" applyAlignment="1" applyProtection="1">
      <alignment horizontal="center" vertical="center"/>
      <protection hidden="1"/>
    </xf>
    <xf numFmtId="0" fontId="0" fillId="3" borderId="0" xfId="0" applyFill="1" applyBorder="1" applyAlignment="1" applyProtection="1">
      <alignment horizontal="center" vertical="center"/>
      <protection hidden="1"/>
    </xf>
    <xf numFmtId="0" fontId="10" fillId="3" borderId="0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>
      <alignment horizontal="center"/>
    </xf>
    <xf numFmtId="0" fontId="10" fillId="0" borderId="9" xfId="0" applyFont="1" applyFill="1" applyBorder="1" applyAlignment="1" applyProtection="1">
      <alignment horizontal="center" textRotation="90"/>
      <protection hidden="1"/>
    </xf>
    <xf numFmtId="0" fontId="9" fillId="3" borderId="0" xfId="0" applyFont="1" applyFill="1" applyBorder="1" applyAlignment="1" applyProtection="1">
      <protection hidden="1"/>
    </xf>
    <xf numFmtId="0" fontId="17" fillId="3" borderId="0" xfId="0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Border="1" applyAlignment="1" applyProtection="1">
      <alignment horizontal="left" vertical="center"/>
      <protection locked="0"/>
    </xf>
    <xf numFmtId="0" fontId="9" fillId="3" borderId="0" xfId="0" applyFont="1" applyFill="1" applyBorder="1" applyAlignment="1" applyProtection="1">
      <alignment horizontal="left"/>
      <protection hidden="1"/>
    </xf>
    <xf numFmtId="0" fontId="0" fillId="3" borderId="1" xfId="0" applyFill="1" applyBorder="1" applyAlignment="1" applyProtection="1">
      <alignment horizontal="center"/>
      <protection hidden="1"/>
    </xf>
    <xf numFmtId="0" fontId="31" fillId="0" borderId="0" xfId="0" applyFont="1" applyProtection="1">
      <protection hidden="1"/>
    </xf>
    <xf numFmtId="0" fontId="9" fillId="3" borderId="0" xfId="0" applyFont="1" applyFill="1" applyBorder="1" applyAlignment="1" applyProtection="1">
      <alignment horizontal="left" vertical="center"/>
      <protection hidden="1"/>
    </xf>
    <xf numFmtId="0" fontId="25" fillId="3" borderId="0" xfId="0" applyFont="1" applyFill="1" applyBorder="1" applyAlignment="1" applyProtection="1">
      <alignment horizontal="left"/>
      <protection hidden="1"/>
    </xf>
    <xf numFmtId="0" fontId="3" fillId="0" borderId="9" xfId="0" applyFont="1" applyFill="1" applyBorder="1" applyAlignment="1" applyProtection="1">
      <alignment horizontal="center" vertical="center"/>
      <protection hidden="1"/>
    </xf>
    <xf numFmtId="1" fontId="3" fillId="0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25" fillId="0" borderId="4" xfId="0" applyFont="1" applyFill="1" applyBorder="1" applyAlignment="1" applyProtection="1">
      <alignment horizontal="center" vertical="center"/>
      <protection hidden="1"/>
    </xf>
    <xf numFmtId="1" fontId="25" fillId="0" borderId="5" xfId="0" applyNumberFormat="1" applyFont="1" applyFill="1" applyBorder="1" applyAlignment="1" applyProtection="1">
      <alignment horizontal="center" vertical="center"/>
      <protection hidden="1"/>
    </xf>
    <xf numFmtId="0" fontId="25" fillId="0" borderId="10" xfId="0" applyFont="1" applyBorder="1" applyAlignment="1" applyProtection="1">
      <alignment horizontal="center" vertical="center"/>
      <protection hidden="1"/>
    </xf>
    <xf numFmtId="0" fontId="25" fillId="0" borderId="5" xfId="0" applyFont="1" applyBorder="1" applyAlignment="1" applyProtection="1">
      <alignment horizontal="center" vertical="center"/>
      <protection hidden="1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9" fillId="3" borderId="0" xfId="0" applyFont="1" applyFill="1" applyAlignment="1" applyProtection="1">
      <alignment horizontal="left" vertical="center"/>
      <protection hidden="1"/>
    </xf>
    <xf numFmtId="0" fontId="29" fillId="4" borderId="8" xfId="0" applyFont="1" applyFill="1" applyBorder="1" applyAlignment="1" applyProtection="1">
      <alignment horizontal="left" vertical="center"/>
    </xf>
    <xf numFmtId="0" fontId="10" fillId="4" borderId="11" xfId="0" applyFont="1" applyFill="1" applyBorder="1" applyAlignment="1" applyProtection="1">
      <alignment vertical="center"/>
    </xf>
    <xf numFmtId="0" fontId="10" fillId="4" borderId="11" xfId="0" applyFont="1" applyFill="1" applyBorder="1" applyAlignment="1" applyProtection="1">
      <alignment horizontal="center" vertical="center"/>
    </xf>
    <xf numFmtId="0" fontId="29" fillId="4" borderId="11" xfId="0" applyFont="1" applyFill="1" applyBorder="1" applyAlignment="1" applyProtection="1">
      <alignment horizontal="left" vertical="center" wrapText="1"/>
    </xf>
    <xf numFmtId="0" fontId="29" fillId="4" borderId="2" xfId="0" applyFont="1" applyFill="1" applyBorder="1" applyAlignment="1" applyProtection="1">
      <alignment horizontal="left" vertical="center" wrapText="1"/>
    </xf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Protection="1"/>
    <xf numFmtId="0" fontId="29" fillId="4" borderId="12" xfId="0" applyFont="1" applyFill="1" applyBorder="1" applyAlignment="1" applyProtection="1">
      <alignment horizontal="left" vertical="center"/>
    </xf>
    <xf numFmtId="0" fontId="10" fillId="4" borderId="0" xfId="0" applyFont="1" applyFill="1" applyBorder="1" applyAlignment="1" applyProtection="1">
      <alignment vertical="center"/>
    </xf>
    <xf numFmtId="0" fontId="29" fillId="4" borderId="0" xfId="0" applyFont="1" applyFill="1" applyBorder="1" applyAlignment="1" applyProtection="1">
      <alignment horizontal="left" vertical="center" wrapText="1"/>
    </xf>
    <xf numFmtId="0" fontId="29" fillId="4" borderId="15" xfId="0" applyFont="1" applyFill="1" applyBorder="1" applyAlignment="1" applyProtection="1">
      <alignment horizontal="left" vertical="center" wrapText="1"/>
    </xf>
    <xf numFmtId="0" fontId="29" fillId="4" borderId="12" xfId="0" applyFont="1" applyFill="1" applyBorder="1" applyAlignment="1" applyProtection="1">
      <alignment horizontal="left" vertical="center" wrapText="1"/>
    </xf>
    <xf numFmtId="0" fontId="6" fillId="4" borderId="13" xfId="0" applyFont="1" applyFill="1" applyBorder="1" applyAlignment="1" applyProtection="1">
      <alignment horizontal="left"/>
    </xf>
    <xf numFmtId="0" fontId="6" fillId="4" borderId="14" xfId="0" applyFont="1" applyFill="1" applyBorder="1" applyAlignment="1" applyProtection="1">
      <alignment vertical="center"/>
    </xf>
    <xf numFmtId="0" fontId="6" fillId="4" borderId="14" xfId="0" applyFont="1" applyFill="1" applyBorder="1" applyProtection="1"/>
    <xf numFmtId="0" fontId="6" fillId="4" borderId="14" xfId="0" applyFont="1" applyFill="1" applyBorder="1" applyAlignment="1" applyProtection="1">
      <alignment horizontal="center"/>
    </xf>
    <xf numFmtId="0" fontId="6" fillId="4" borderId="6" xfId="0" applyFont="1" applyFill="1" applyBorder="1" applyProtection="1"/>
    <xf numFmtId="0" fontId="6" fillId="4" borderId="12" xfId="0" applyFont="1" applyFill="1" applyBorder="1" applyAlignment="1" applyProtection="1">
      <alignment horizontal="left"/>
    </xf>
    <xf numFmtId="0" fontId="6" fillId="4" borderId="0" xfId="0" applyFont="1" applyFill="1" applyBorder="1" applyAlignment="1" applyProtection="1">
      <alignment vertical="center"/>
    </xf>
    <xf numFmtId="0" fontId="6" fillId="4" borderId="0" xfId="0" applyFont="1" applyFill="1" applyBorder="1" applyProtection="1"/>
    <xf numFmtId="0" fontId="6" fillId="4" borderId="0" xfId="0" applyFont="1" applyFill="1" applyBorder="1" applyAlignment="1" applyProtection="1">
      <alignment horizontal="center"/>
    </xf>
    <xf numFmtId="0" fontId="6" fillId="4" borderId="15" xfId="0" applyFont="1" applyFill="1" applyBorder="1" applyProtection="1"/>
    <xf numFmtId="0" fontId="6" fillId="0" borderId="0" xfId="0" applyFont="1" applyFill="1" applyBorder="1" applyProtection="1"/>
    <xf numFmtId="0" fontId="11" fillId="4" borderId="0" xfId="0" applyFont="1" applyFill="1" applyBorder="1" applyAlignment="1" applyProtection="1">
      <alignment horizontal="right"/>
    </xf>
    <xf numFmtId="0" fontId="6" fillId="4" borderId="0" xfId="0" applyFont="1" applyFill="1" applyBorder="1" applyAlignment="1" applyProtection="1">
      <alignment horizontal="right"/>
    </xf>
    <xf numFmtId="1" fontId="4" fillId="0" borderId="16" xfId="0" applyNumberFormat="1" applyFont="1" applyFill="1" applyBorder="1" applyAlignment="1" applyProtection="1">
      <alignment horizontal="center"/>
      <protection locked="0"/>
    </xf>
    <xf numFmtId="0" fontId="4" fillId="4" borderId="16" xfId="0" quotePrefix="1" applyFont="1" applyFill="1" applyBorder="1" applyAlignment="1" applyProtection="1">
      <alignment horizontal="center"/>
    </xf>
    <xf numFmtId="0" fontId="4" fillId="4" borderId="16" xfId="0" applyFont="1" applyFill="1" applyBorder="1" applyAlignment="1" applyProtection="1">
      <alignment horizontal="center"/>
    </xf>
    <xf numFmtId="164" fontId="4" fillId="0" borderId="16" xfId="0" applyNumberFormat="1" applyFont="1" applyFill="1" applyBorder="1" applyAlignment="1" applyProtection="1">
      <protection locked="0"/>
    </xf>
    <xf numFmtId="0" fontId="4" fillId="0" borderId="16" xfId="0" applyFont="1" applyFill="1" applyBorder="1" applyAlignment="1" applyProtection="1">
      <alignment horizontal="center"/>
      <protection locked="0"/>
    </xf>
    <xf numFmtId="0" fontId="4" fillId="0" borderId="17" xfId="0" applyFont="1" applyFill="1" applyBorder="1" applyAlignment="1" applyProtection="1">
      <alignment horizontal="center"/>
      <protection locked="0"/>
    </xf>
    <xf numFmtId="0" fontId="6" fillId="5" borderId="8" xfId="0" applyFont="1" applyFill="1" applyBorder="1" applyAlignment="1" applyProtection="1">
      <alignment horizontal="left"/>
    </xf>
    <xf numFmtId="0" fontId="6" fillId="5" borderId="11" xfId="0" applyFont="1" applyFill="1" applyBorder="1" applyAlignment="1" applyProtection="1">
      <alignment horizontal="left"/>
    </xf>
    <xf numFmtId="0" fontId="6" fillId="5" borderId="11" xfId="0" applyFont="1" applyFill="1" applyBorder="1" applyAlignment="1" applyProtection="1">
      <alignment horizontal="center"/>
    </xf>
    <xf numFmtId="0" fontId="6" fillId="5" borderId="2" xfId="0" applyFont="1" applyFill="1" applyBorder="1" applyAlignment="1" applyProtection="1">
      <alignment horizontal="left"/>
    </xf>
    <xf numFmtId="0" fontId="29" fillId="0" borderId="0" xfId="0" applyFont="1" applyFill="1" applyBorder="1" applyAlignment="1" applyProtection="1">
      <alignment horizontal="left" vertical="center" wrapText="1"/>
    </xf>
    <xf numFmtId="0" fontId="6" fillId="5" borderId="12" xfId="0" applyFont="1" applyFill="1" applyBorder="1" applyAlignment="1" applyProtection="1">
      <alignment horizontal="left" vertical="center"/>
    </xf>
    <xf numFmtId="0" fontId="6" fillId="5" borderId="0" xfId="0" applyFont="1" applyFill="1" applyBorder="1" applyAlignment="1" applyProtection="1">
      <alignment horizontal="left" vertical="center"/>
    </xf>
    <xf numFmtId="0" fontId="4" fillId="5" borderId="0" xfId="0" applyFont="1" applyFill="1" applyBorder="1" applyAlignment="1" applyProtection="1">
      <alignment horizontal="left"/>
    </xf>
    <xf numFmtId="0" fontId="4" fillId="5" borderId="15" xfId="0" applyFont="1" applyFill="1" applyBorder="1" applyAlignment="1" applyProtection="1">
      <alignment horizontal="left"/>
    </xf>
    <xf numFmtId="0" fontId="10" fillId="5" borderId="12" xfId="0" applyFont="1" applyFill="1" applyBorder="1" applyAlignment="1" applyProtection="1">
      <alignment horizontal="left" vertical="top"/>
    </xf>
    <xf numFmtId="0" fontId="10" fillId="5" borderId="0" xfId="0" applyFont="1" applyFill="1" applyBorder="1" applyProtection="1"/>
    <xf numFmtId="0" fontId="10" fillId="5" borderId="0" xfId="0" applyFont="1" applyFill="1" applyBorder="1" applyAlignment="1" applyProtection="1">
      <alignment horizontal="center"/>
    </xf>
    <xf numFmtId="0" fontId="10" fillId="5" borderId="15" xfId="0" applyFont="1" applyFill="1" applyBorder="1" applyProtection="1"/>
    <xf numFmtId="0" fontId="6" fillId="5" borderId="3" xfId="0" applyFont="1" applyFill="1" applyBorder="1" applyAlignment="1" applyProtection="1">
      <alignment horizontal="left" vertical="center"/>
    </xf>
    <xf numFmtId="0" fontId="6" fillId="5" borderId="20" xfId="0" applyFont="1" applyFill="1" applyBorder="1" applyAlignment="1" applyProtection="1">
      <alignment horizontal="center" vertical="center"/>
    </xf>
    <xf numFmtId="0" fontId="6" fillId="5" borderId="23" xfId="0" applyFont="1" applyFill="1" applyBorder="1" applyAlignment="1" applyProtection="1">
      <alignment horizontal="center" vertical="center"/>
    </xf>
    <xf numFmtId="0" fontId="6" fillId="5" borderId="22" xfId="0" applyFont="1" applyFill="1" applyBorder="1" applyAlignment="1" applyProtection="1">
      <alignment horizontal="center" vertical="center"/>
    </xf>
    <xf numFmtId="0" fontId="6" fillId="5" borderId="21" xfId="0" applyFont="1" applyFill="1" applyBorder="1" applyAlignment="1" applyProtection="1">
      <alignment horizontal="center" vertical="center"/>
    </xf>
    <xf numFmtId="0" fontId="6" fillId="5" borderId="24" xfId="0" applyFont="1" applyFill="1" applyBorder="1" applyAlignment="1" applyProtection="1">
      <alignment horizontal="center" vertical="center"/>
    </xf>
    <xf numFmtId="1" fontId="6" fillId="0" borderId="0" xfId="0" applyNumberFormat="1" applyFont="1" applyAlignment="1">
      <alignment horizontal="center"/>
    </xf>
    <xf numFmtId="1" fontId="6" fillId="0" borderId="0" xfId="0" applyNumberFormat="1" applyFont="1"/>
    <xf numFmtId="1" fontId="10" fillId="0" borderId="0" xfId="0" applyNumberFormat="1" applyFont="1"/>
    <xf numFmtId="0" fontId="5" fillId="6" borderId="25" xfId="0" applyFont="1" applyFill="1" applyBorder="1" applyAlignment="1" applyProtection="1">
      <alignment horizontal="center" vertical="center"/>
      <protection locked="0"/>
    </xf>
    <xf numFmtId="1" fontId="5" fillId="5" borderId="28" xfId="0" applyNumberFormat="1" applyFont="1" applyFill="1" applyBorder="1" applyAlignment="1" applyProtection="1">
      <alignment horizontal="center" vertical="center"/>
    </xf>
    <xf numFmtId="0" fontId="5" fillId="6" borderId="27" xfId="0" applyFont="1" applyFill="1" applyBorder="1" applyAlignment="1" applyProtection="1">
      <alignment horizontal="center" vertical="center"/>
      <protection locked="0"/>
    </xf>
    <xf numFmtId="0" fontId="5" fillId="5" borderId="26" xfId="0" applyFont="1" applyFill="1" applyBorder="1" applyAlignment="1" applyProtection="1">
      <alignment horizontal="center" vertical="center"/>
    </xf>
    <xf numFmtId="0" fontId="5" fillId="5" borderId="28" xfId="0" applyFont="1" applyFill="1" applyBorder="1" applyAlignment="1" applyProtection="1">
      <alignment horizontal="center" vertical="center"/>
    </xf>
    <xf numFmtId="1" fontId="8" fillId="5" borderId="29" xfId="0" applyNumberFormat="1" applyFont="1" applyFill="1" applyBorder="1" applyAlignment="1" applyProtection="1">
      <alignment horizontal="center" vertical="center"/>
    </xf>
    <xf numFmtId="0" fontId="8" fillId="5" borderId="29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/>
    </xf>
    <xf numFmtId="1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1" fontId="5" fillId="5" borderId="30" xfId="0" applyNumberFormat="1" applyFont="1" applyFill="1" applyBorder="1" applyAlignment="1" applyProtection="1">
      <alignment horizontal="center" vertical="center"/>
    </xf>
    <xf numFmtId="0" fontId="5" fillId="6" borderId="31" xfId="0" applyFont="1" applyFill="1" applyBorder="1" applyAlignment="1" applyProtection="1">
      <alignment horizontal="center" vertical="center"/>
      <protection locked="0"/>
    </xf>
    <xf numFmtId="0" fontId="5" fillId="6" borderId="32" xfId="0" applyFont="1" applyFill="1" applyBorder="1" applyAlignment="1" applyProtection="1">
      <alignment horizontal="center" vertical="center"/>
      <protection locked="0"/>
    </xf>
    <xf numFmtId="0" fontId="5" fillId="5" borderId="33" xfId="0" applyFont="1" applyFill="1" applyBorder="1" applyAlignment="1" applyProtection="1">
      <alignment horizontal="center" vertical="center"/>
    </xf>
    <xf numFmtId="0" fontId="5" fillId="5" borderId="30" xfId="0" applyFont="1" applyFill="1" applyBorder="1" applyAlignment="1" applyProtection="1">
      <alignment horizontal="center" vertical="center"/>
    </xf>
    <xf numFmtId="0" fontId="8" fillId="5" borderId="34" xfId="0" applyFont="1" applyFill="1" applyBorder="1" applyAlignment="1" applyProtection="1">
      <alignment horizontal="center" vertical="center"/>
    </xf>
    <xf numFmtId="0" fontId="11" fillId="5" borderId="8" xfId="0" applyFont="1" applyFill="1" applyBorder="1" applyAlignment="1" applyProtection="1">
      <alignment horizontal="left"/>
    </xf>
    <xf numFmtId="0" fontId="1" fillId="5" borderId="11" xfId="0" applyFont="1" applyFill="1" applyBorder="1" applyAlignment="1" applyProtection="1">
      <alignment horizontal="center"/>
    </xf>
    <xf numFmtId="0" fontId="4" fillId="5" borderId="35" xfId="0" applyFont="1" applyFill="1" applyBorder="1" applyAlignment="1" applyProtection="1">
      <alignment horizontal="center"/>
    </xf>
    <xf numFmtId="0" fontId="8" fillId="5" borderId="35" xfId="0" applyFont="1" applyFill="1" applyBorder="1" applyAlignment="1" applyProtection="1">
      <alignment horizontal="center"/>
    </xf>
    <xf numFmtId="0" fontId="1" fillId="5" borderId="0" xfId="0" applyFont="1" applyFill="1" applyBorder="1" applyAlignment="1" applyProtection="1">
      <alignment horizontal="center"/>
    </xf>
    <xf numFmtId="0" fontId="3" fillId="5" borderId="36" xfId="0" applyFont="1" applyFill="1" applyBorder="1" applyAlignment="1" applyProtection="1">
      <alignment horizontal="center" vertical="center"/>
    </xf>
    <xf numFmtId="0" fontId="3" fillId="5" borderId="37" xfId="0" applyFont="1" applyFill="1" applyBorder="1" applyAlignment="1" applyProtection="1">
      <alignment horizontal="center" vertical="center"/>
    </xf>
    <xf numFmtId="1" fontId="25" fillId="5" borderId="1" xfId="0" applyNumberFormat="1" applyFont="1" applyFill="1" applyBorder="1" applyAlignment="1" applyProtection="1">
      <alignment horizontal="center" vertical="center"/>
    </xf>
    <xf numFmtId="0" fontId="25" fillId="5" borderId="1" xfId="0" applyFont="1" applyFill="1" applyBorder="1" applyAlignment="1" applyProtection="1">
      <alignment horizontal="center" vertical="center"/>
    </xf>
    <xf numFmtId="0" fontId="6" fillId="5" borderId="13" xfId="0" applyFont="1" applyFill="1" applyBorder="1" applyAlignment="1" applyProtection="1">
      <alignment horizontal="left"/>
    </xf>
    <xf numFmtId="0" fontId="6" fillId="5" borderId="14" xfId="0" applyFont="1" applyFill="1" applyBorder="1" applyAlignment="1" applyProtection="1">
      <alignment horizontal="left"/>
    </xf>
    <xf numFmtId="0" fontId="6" fillId="5" borderId="14" xfId="0" applyFont="1" applyFill="1" applyBorder="1" applyAlignment="1" applyProtection="1">
      <alignment horizontal="center"/>
    </xf>
    <xf numFmtId="0" fontId="6" fillId="5" borderId="6" xfId="0" applyFont="1" applyFill="1" applyBorder="1" applyAlignment="1" applyProtection="1">
      <alignment horizontal="left"/>
    </xf>
    <xf numFmtId="0" fontId="6" fillId="7" borderId="8" xfId="0" applyFont="1" applyFill="1" applyBorder="1" applyAlignment="1" applyProtection="1">
      <alignment horizontal="left"/>
    </xf>
    <xf numFmtId="0" fontId="6" fillId="7" borderId="11" xfId="0" applyFont="1" applyFill="1" applyBorder="1" applyAlignment="1" applyProtection="1">
      <alignment horizontal="left"/>
    </xf>
    <xf numFmtId="0" fontId="6" fillId="7" borderId="11" xfId="0" applyFont="1" applyFill="1" applyBorder="1" applyAlignment="1" applyProtection="1">
      <alignment horizontal="center"/>
    </xf>
    <xf numFmtId="0" fontId="4" fillId="7" borderId="10" xfId="0" applyFont="1" applyFill="1" applyBorder="1" applyAlignment="1">
      <alignment vertical="center"/>
    </xf>
    <xf numFmtId="0" fontId="3" fillId="7" borderId="10" xfId="0" applyFont="1" applyFill="1" applyBorder="1" applyAlignment="1">
      <alignment vertical="center"/>
    </xf>
    <xf numFmtId="1" fontId="25" fillId="7" borderId="10" xfId="0" applyNumberFormat="1" applyFont="1" applyFill="1" applyBorder="1" applyAlignment="1">
      <alignment vertical="center"/>
    </xf>
    <xf numFmtId="0" fontId="6" fillId="7" borderId="2" xfId="0" applyFont="1" applyFill="1" applyBorder="1" applyAlignment="1" applyProtection="1">
      <alignment horizontal="left"/>
    </xf>
    <xf numFmtId="0" fontId="6" fillId="7" borderId="12" xfId="0" applyFont="1" applyFill="1" applyBorder="1" applyAlignment="1" applyProtection="1">
      <alignment horizontal="left" vertical="center"/>
    </xf>
    <xf numFmtId="0" fontId="6" fillId="7" borderId="0" xfId="0" applyFont="1" applyFill="1" applyBorder="1" applyAlignment="1" applyProtection="1">
      <alignment horizontal="left" vertical="center"/>
    </xf>
    <xf numFmtId="0" fontId="4" fillId="7" borderId="0" xfId="0" applyFont="1" applyFill="1" applyBorder="1" applyAlignment="1" applyProtection="1">
      <alignment horizontal="left"/>
    </xf>
    <xf numFmtId="0" fontId="5" fillId="0" borderId="39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4" fillId="7" borderId="15" xfId="0" applyFont="1" applyFill="1" applyBorder="1" applyAlignment="1" applyProtection="1">
      <alignment horizontal="left"/>
    </xf>
    <xf numFmtId="0" fontId="10" fillId="7" borderId="12" xfId="0" applyFont="1" applyFill="1" applyBorder="1" applyAlignment="1" applyProtection="1">
      <alignment horizontal="left" vertical="top"/>
    </xf>
    <xf numFmtId="0" fontId="10" fillId="7" borderId="0" xfId="0" applyFont="1" applyFill="1" applyBorder="1" applyProtection="1"/>
    <xf numFmtId="0" fontId="10" fillId="7" borderId="0" xfId="0" applyFont="1" applyFill="1" applyBorder="1" applyAlignment="1" applyProtection="1">
      <alignment horizontal="center"/>
    </xf>
    <xf numFmtId="0" fontId="10" fillId="7" borderId="15" xfId="0" applyFont="1" applyFill="1" applyBorder="1" applyProtection="1"/>
    <xf numFmtId="0" fontId="6" fillId="7" borderId="8" xfId="0" applyFont="1" applyFill="1" applyBorder="1" applyAlignment="1" applyProtection="1">
      <alignment horizontal="center" vertical="center"/>
    </xf>
    <xf numFmtId="0" fontId="6" fillId="7" borderId="11" xfId="0" applyFont="1" applyFill="1" applyBorder="1" applyAlignment="1" applyProtection="1">
      <alignment horizontal="center" vertical="center"/>
    </xf>
    <xf numFmtId="0" fontId="6" fillId="7" borderId="2" xfId="0" applyFont="1" applyFill="1" applyBorder="1" applyAlignment="1" applyProtection="1">
      <alignment horizontal="center" vertical="center"/>
    </xf>
    <xf numFmtId="0" fontId="6" fillId="7" borderId="3" xfId="0" applyFont="1" applyFill="1" applyBorder="1" applyAlignment="1" applyProtection="1">
      <alignment horizontal="left" vertical="center"/>
    </xf>
    <xf numFmtId="0" fontId="34" fillId="0" borderId="0" xfId="0" applyFont="1" applyFill="1" applyBorder="1" applyAlignment="1" applyProtection="1">
      <alignment horizontal="center"/>
    </xf>
    <xf numFmtId="0" fontId="11" fillId="0" borderId="0" xfId="0" applyFont="1" applyFill="1" applyProtection="1"/>
    <xf numFmtId="0" fontId="6" fillId="7" borderId="20" xfId="0" applyFont="1" applyFill="1" applyBorder="1" applyAlignment="1" applyProtection="1">
      <alignment horizontal="center" vertical="center"/>
    </xf>
    <xf numFmtId="0" fontId="6" fillId="7" borderId="21" xfId="0" applyFont="1" applyFill="1" applyBorder="1" applyAlignment="1" applyProtection="1">
      <alignment horizontal="center" vertical="center"/>
    </xf>
    <xf numFmtId="0" fontId="6" fillId="7" borderId="22" xfId="0" applyFont="1" applyFill="1" applyBorder="1" applyAlignment="1" applyProtection="1">
      <alignment horizontal="center" vertical="center"/>
    </xf>
    <xf numFmtId="0" fontId="6" fillId="7" borderId="23" xfId="0" applyFont="1" applyFill="1" applyBorder="1" applyAlignment="1" applyProtection="1">
      <alignment horizontal="center" vertical="center"/>
    </xf>
    <xf numFmtId="0" fontId="6" fillId="7" borderId="24" xfId="0" applyFont="1" applyFill="1" applyBorder="1" applyAlignment="1" applyProtection="1">
      <alignment horizontal="center" vertical="center"/>
    </xf>
    <xf numFmtId="1" fontId="34" fillId="0" borderId="0" xfId="0" applyNumberFormat="1" applyFont="1" applyFill="1" applyBorder="1" applyAlignment="1" applyProtection="1">
      <alignment horizontal="center" vertical="center"/>
    </xf>
    <xf numFmtId="0" fontId="5" fillId="8" borderId="25" xfId="0" applyFont="1" applyFill="1" applyBorder="1" applyAlignment="1" applyProtection="1">
      <alignment horizontal="center" vertical="center"/>
      <protection locked="0"/>
    </xf>
    <xf numFmtId="0" fontId="5" fillId="7" borderId="26" xfId="0" applyFont="1" applyFill="1" applyBorder="1" applyAlignment="1" applyProtection="1">
      <alignment horizontal="center" vertical="center"/>
    </xf>
    <xf numFmtId="0" fontId="5" fillId="8" borderId="27" xfId="0" applyFont="1" applyFill="1" applyBorder="1" applyAlignment="1" applyProtection="1">
      <alignment horizontal="center" vertical="center"/>
      <protection locked="0"/>
    </xf>
    <xf numFmtId="0" fontId="5" fillId="7" borderId="28" xfId="0" applyFont="1" applyFill="1" applyBorder="1" applyAlignment="1" applyProtection="1">
      <alignment horizontal="center" vertical="center"/>
    </xf>
    <xf numFmtId="1" fontId="8" fillId="7" borderId="29" xfId="0" applyNumberFormat="1" applyFont="1" applyFill="1" applyBorder="1" applyAlignment="1" applyProtection="1">
      <alignment horizontal="center" vertical="center"/>
    </xf>
    <xf numFmtId="0" fontId="8" fillId="7" borderId="29" xfId="0" applyFont="1" applyFill="1" applyBorder="1" applyAlignment="1" applyProtection="1">
      <alignment horizontal="center" vertical="center"/>
    </xf>
    <xf numFmtId="1" fontId="34" fillId="0" borderId="0" xfId="0" applyNumberFormat="1" applyFont="1" applyFill="1" applyAlignment="1" applyProtection="1">
      <alignment horizontal="center"/>
    </xf>
    <xf numFmtId="0" fontId="34" fillId="0" borderId="0" xfId="0" applyFont="1" applyFill="1" applyAlignment="1" applyProtection="1">
      <alignment horizontal="center"/>
    </xf>
    <xf numFmtId="0" fontId="6" fillId="0" borderId="0" xfId="0" applyFont="1" applyFill="1" applyBorder="1" applyAlignment="1" applyProtection="1"/>
    <xf numFmtId="0" fontId="5" fillId="8" borderId="32" xfId="0" applyFont="1" applyFill="1" applyBorder="1" applyAlignment="1" applyProtection="1">
      <alignment horizontal="center" vertical="center"/>
      <protection locked="0"/>
    </xf>
    <xf numFmtId="0" fontId="5" fillId="7" borderId="33" xfId="0" applyFont="1" applyFill="1" applyBorder="1" applyAlignment="1" applyProtection="1">
      <alignment horizontal="center" vertical="center"/>
    </xf>
    <xf numFmtId="0" fontId="5" fillId="8" borderId="31" xfId="0" applyFont="1" applyFill="1" applyBorder="1" applyAlignment="1" applyProtection="1">
      <alignment horizontal="center" vertical="center"/>
      <protection locked="0"/>
    </xf>
    <xf numFmtId="0" fontId="8" fillId="7" borderId="34" xfId="0" applyFont="1" applyFill="1" applyBorder="1" applyAlignment="1" applyProtection="1">
      <alignment horizontal="center" vertical="center"/>
    </xf>
    <xf numFmtId="0" fontId="11" fillId="7" borderId="12" xfId="0" applyFont="1" applyFill="1" applyBorder="1" applyAlignment="1" applyProtection="1">
      <alignment horizontal="left"/>
    </xf>
    <xf numFmtId="0" fontId="1" fillId="7" borderId="0" xfId="0" applyFont="1" applyFill="1" applyBorder="1" applyAlignment="1" applyProtection="1">
      <alignment horizontal="center"/>
    </xf>
    <xf numFmtId="0" fontId="4" fillId="7" borderId="16" xfId="0" applyFont="1" applyFill="1" applyBorder="1" applyAlignment="1" applyProtection="1">
      <alignment horizontal="center"/>
    </xf>
    <xf numFmtId="0" fontId="8" fillId="7" borderId="16" xfId="0" applyFont="1" applyFill="1" applyBorder="1" applyAlignment="1" applyProtection="1">
      <alignment horizontal="center"/>
    </xf>
    <xf numFmtId="0" fontId="3" fillId="7" borderId="36" xfId="0" applyFont="1" applyFill="1" applyBorder="1" applyAlignment="1" applyProtection="1">
      <alignment horizontal="center" vertical="center"/>
    </xf>
    <xf numFmtId="0" fontId="3" fillId="7" borderId="37" xfId="0" applyFont="1" applyFill="1" applyBorder="1" applyAlignment="1" applyProtection="1">
      <alignment horizontal="center" vertical="center"/>
    </xf>
    <xf numFmtId="1" fontId="25" fillId="7" borderId="1" xfId="0" applyNumberFormat="1" applyFont="1" applyFill="1" applyBorder="1" applyAlignment="1" applyProtection="1">
      <alignment horizontal="center" vertical="center"/>
    </xf>
    <xf numFmtId="0" fontId="25" fillId="7" borderId="1" xfId="0" applyFont="1" applyFill="1" applyBorder="1" applyAlignment="1" applyProtection="1">
      <alignment horizontal="center" vertical="center"/>
    </xf>
    <xf numFmtId="0" fontId="10" fillId="0" borderId="0" xfId="0" applyFont="1" applyFill="1" applyProtection="1"/>
    <xf numFmtId="0" fontId="6" fillId="7" borderId="13" xfId="0" applyFont="1" applyFill="1" applyBorder="1" applyAlignment="1" applyProtection="1">
      <alignment horizontal="left"/>
    </xf>
    <xf numFmtId="0" fontId="6" fillId="7" borderId="14" xfId="0" applyFont="1" applyFill="1" applyBorder="1" applyAlignment="1" applyProtection="1">
      <alignment horizontal="left"/>
    </xf>
    <xf numFmtId="0" fontId="6" fillId="7" borderId="14" xfId="0" applyFont="1" applyFill="1" applyBorder="1" applyAlignment="1" applyProtection="1">
      <alignment horizontal="center"/>
    </xf>
    <xf numFmtId="0" fontId="6" fillId="7" borderId="6" xfId="0" applyFont="1" applyFill="1" applyBorder="1" applyAlignment="1" applyProtection="1">
      <alignment horizontal="left"/>
    </xf>
    <xf numFmtId="0" fontId="6" fillId="0" borderId="0" xfId="0" applyFont="1" applyFill="1" applyAlignment="1" applyProtection="1">
      <alignment horizontal="left"/>
    </xf>
    <xf numFmtId="0" fontId="0" fillId="9" borderId="0" xfId="0" applyFill="1"/>
    <xf numFmtId="0" fontId="29" fillId="4" borderId="11" xfId="0" applyFont="1" applyFill="1" applyBorder="1" applyAlignment="1" applyProtection="1">
      <alignment horizontal="center" vertical="center"/>
    </xf>
    <xf numFmtId="0" fontId="0" fillId="9" borderId="0" xfId="0" applyFill="1" applyBorder="1"/>
    <xf numFmtId="0" fontId="5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5" fillId="2" borderId="0" xfId="0" applyFont="1" applyFill="1" applyAlignment="1">
      <alignment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vertical="center"/>
    </xf>
    <xf numFmtId="1" fontId="5" fillId="2" borderId="0" xfId="0" applyNumberFormat="1" applyFont="1" applyFill="1" applyAlignment="1" applyProtection="1">
      <alignment horizontal="center" vertical="center"/>
    </xf>
    <xf numFmtId="0" fontId="36" fillId="2" borderId="0" xfId="0" applyNumberFormat="1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vertical="center"/>
    </xf>
    <xf numFmtId="0" fontId="7" fillId="4" borderId="0" xfId="0" applyFont="1" applyFill="1" applyBorder="1" applyAlignment="1" applyProtection="1">
      <alignment vertical="center" wrapText="1"/>
    </xf>
    <xf numFmtId="0" fontId="6" fillId="9" borderId="0" xfId="0" applyFont="1" applyFill="1" applyAlignment="1" applyProtection="1">
      <alignment horizontal="center"/>
    </xf>
    <xf numFmtId="0" fontId="5" fillId="10" borderId="0" xfId="0" applyFont="1" applyFill="1" applyProtection="1"/>
    <xf numFmtId="0" fontId="6" fillId="10" borderId="0" xfId="0" applyFont="1" applyFill="1" applyProtection="1"/>
    <xf numFmtId="0" fontId="6" fillId="10" borderId="0" xfId="0" applyFont="1" applyFill="1" applyAlignment="1" applyProtection="1">
      <alignment horizontal="center"/>
    </xf>
    <xf numFmtId="0" fontId="1" fillId="3" borderId="0" xfId="0" applyFont="1" applyFill="1" applyBorder="1" applyAlignment="1" applyProtection="1">
      <alignment horizontal="right"/>
      <protection hidden="1"/>
    </xf>
    <xf numFmtId="0" fontId="8" fillId="2" borderId="1" xfId="0" applyFont="1" applyFill="1" applyBorder="1" applyAlignment="1" applyProtection="1">
      <alignment horizontal="center" vertical="center"/>
    </xf>
    <xf numFmtId="0" fontId="0" fillId="0" borderId="8" xfId="0" applyBorder="1" applyAlignment="1" applyProtection="1">
      <protection hidden="1"/>
    </xf>
    <xf numFmtId="0" fontId="0" fillId="0" borderId="11" xfId="0" applyBorder="1" applyAlignment="1" applyProtection="1">
      <protection hidden="1"/>
    </xf>
    <xf numFmtId="0" fontId="0" fillId="0" borderId="2" xfId="0" applyBorder="1" applyAlignment="1" applyProtection="1">
      <protection hidden="1"/>
    </xf>
    <xf numFmtId="0" fontId="0" fillId="0" borderId="13" xfId="0" applyBorder="1" applyAlignment="1" applyProtection="1">
      <protection hidden="1"/>
    </xf>
    <xf numFmtId="0" fontId="0" fillId="0" borderId="14" xfId="0" applyBorder="1" applyAlignment="1" applyProtection="1">
      <protection hidden="1"/>
    </xf>
    <xf numFmtId="0" fontId="0" fillId="0" borderId="6" xfId="0" applyBorder="1" applyAlignment="1" applyProtection="1">
      <protection hidden="1"/>
    </xf>
    <xf numFmtId="0" fontId="0" fillId="3" borderId="12" xfId="0" applyFill="1" applyBorder="1" applyAlignment="1" applyProtection="1">
      <alignment horizontal="center" vertical="center"/>
      <protection hidden="1"/>
    </xf>
    <xf numFmtId="0" fontId="0" fillId="3" borderId="0" xfId="0" applyFill="1" applyBorder="1" applyAlignment="1" applyProtection="1">
      <alignment horizontal="center" vertical="center"/>
      <protection hidden="1"/>
    </xf>
    <xf numFmtId="0" fontId="4" fillId="3" borderId="8" xfId="0" applyFont="1" applyFill="1" applyBorder="1" applyAlignment="1" applyProtection="1">
      <alignment horizontal="center" vertical="center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/>
      <protection hidden="1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 applyProtection="1">
      <alignment horizontal="center"/>
      <protection hidden="1"/>
    </xf>
    <xf numFmtId="0" fontId="0" fillId="0" borderId="1" xfId="0" applyBorder="1" applyAlignment="1">
      <alignment horizontal="center"/>
    </xf>
    <xf numFmtId="0" fontId="8" fillId="3" borderId="4" xfId="0" applyFont="1" applyFill="1" applyBorder="1" applyAlignment="1" applyProtection="1">
      <alignment horizontal="center" vertical="center"/>
      <protection hidden="1"/>
    </xf>
    <xf numFmtId="0" fontId="8" fillId="3" borderId="10" xfId="0" applyFont="1" applyFill="1" applyBorder="1" applyAlignment="1" applyProtection="1">
      <alignment horizontal="center" vertical="center"/>
      <protection hidden="1"/>
    </xf>
    <xf numFmtId="0" fontId="8" fillId="3" borderId="5" xfId="0" applyFont="1" applyFill="1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/>
      <protection hidden="1"/>
    </xf>
    <xf numFmtId="0" fontId="10" fillId="3" borderId="0" xfId="0" applyFont="1" applyFill="1" applyBorder="1" applyAlignment="1" applyProtection="1">
      <alignment horizontal="center"/>
      <protection hidden="1"/>
    </xf>
    <xf numFmtId="0" fontId="28" fillId="3" borderId="0" xfId="0" applyFont="1" applyFill="1" applyAlignment="1" applyProtection="1">
      <alignment horizontal="left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15" fillId="3" borderId="1" xfId="0" applyFont="1" applyFill="1" applyBorder="1" applyAlignment="1" applyProtection="1">
      <alignment horizontal="center" vertical="center"/>
      <protection hidden="1"/>
    </xf>
    <xf numFmtId="0" fontId="5" fillId="3" borderId="8" xfId="0" applyFont="1" applyFill="1" applyBorder="1" applyAlignment="1" applyProtection="1">
      <alignment horizontal="left" vertical="center"/>
      <protection hidden="1"/>
    </xf>
    <xf numFmtId="0" fontId="5" fillId="3" borderId="11" xfId="0" applyFont="1" applyFill="1" applyBorder="1" applyAlignment="1" applyProtection="1">
      <alignment horizontal="left" vertical="center"/>
      <protection hidden="1"/>
    </xf>
    <xf numFmtId="0" fontId="5" fillId="3" borderId="2" xfId="0" applyFont="1" applyFill="1" applyBorder="1" applyAlignment="1" applyProtection="1">
      <alignment horizontal="left" vertical="center"/>
      <protection hidden="1"/>
    </xf>
    <xf numFmtId="0" fontId="5" fillId="3" borderId="13" xfId="0" applyFont="1" applyFill="1" applyBorder="1" applyAlignment="1" applyProtection="1">
      <alignment horizontal="left" vertical="center"/>
      <protection hidden="1"/>
    </xf>
    <xf numFmtId="0" fontId="5" fillId="3" borderId="14" xfId="0" applyFont="1" applyFill="1" applyBorder="1" applyAlignment="1" applyProtection="1">
      <alignment horizontal="left" vertical="center"/>
      <protection hidden="1"/>
    </xf>
    <xf numFmtId="0" fontId="5" fillId="3" borderId="6" xfId="0" applyFont="1" applyFill="1" applyBorder="1" applyAlignment="1" applyProtection="1">
      <alignment horizontal="left" vertical="center"/>
      <protection hidden="1"/>
    </xf>
    <xf numFmtId="1" fontId="5" fillId="3" borderId="3" xfId="0" applyNumberFormat="1" applyFont="1" applyFill="1" applyBorder="1" applyAlignment="1" applyProtection="1">
      <alignment horizontal="center" vertical="center"/>
      <protection hidden="1"/>
    </xf>
    <xf numFmtId="1" fontId="5" fillId="3" borderId="7" xfId="0" applyNumberFormat="1" applyFont="1" applyFill="1" applyBorder="1" applyAlignment="1" applyProtection="1">
      <alignment horizontal="center" vertical="center"/>
      <protection hidden="1"/>
    </xf>
    <xf numFmtId="0" fontId="28" fillId="3" borderId="4" xfId="0" applyFont="1" applyFill="1" applyBorder="1" applyAlignment="1" applyProtection="1">
      <alignment horizontal="center"/>
      <protection hidden="1"/>
    </xf>
    <xf numFmtId="0" fontId="28" fillId="3" borderId="10" xfId="0" applyFont="1" applyFill="1" applyBorder="1" applyAlignment="1" applyProtection="1">
      <alignment horizontal="center"/>
      <protection hidden="1"/>
    </xf>
    <xf numFmtId="0" fontId="28" fillId="3" borderId="5" xfId="0" applyFont="1" applyFill="1" applyBorder="1" applyAlignment="1" applyProtection="1">
      <alignment horizontal="center"/>
      <protection hidden="1"/>
    </xf>
    <xf numFmtId="14" fontId="28" fillId="3" borderId="4" xfId="0" applyNumberFormat="1" applyFont="1" applyFill="1" applyBorder="1" applyAlignment="1" applyProtection="1">
      <alignment horizontal="center"/>
      <protection hidden="1"/>
    </xf>
    <xf numFmtId="0" fontId="11" fillId="3" borderId="0" xfId="0" applyFont="1" applyFill="1" applyBorder="1" applyAlignment="1" applyProtection="1">
      <alignment horizontal="center"/>
      <protection hidden="1"/>
    </xf>
    <xf numFmtId="0" fontId="20" fillId="3" borderId="0" xfId="0" applyFont="1" applyFill="1" applyBorder="1" applyAlignment="1" applyProtection="1">
      <alignment horizontal="center" vertical="center"/>
      <protection hidden="1"/>
    </xf>
    <xf numFmtId="0" fontId="27" fillId="3" borderId="0" xfId="0" applyFont="1" applyFill="1" applyBorder="1" applyAlignment="1" applyProtection="1">
      <alignment horizontal="center" vertical="top"/>
      <protection hidden="1"/>
    </xf>
    <xf numFmtId="0" fontId="2" fillId="3" borderId="4" xfId="0" applyFont="1" applyFill="1" applyBorder="1" applyAlignment="1" applyProtection="1">
      <alignment horizontal="center"/>
      <protection hidden="1"/>
    </xf>
    <xf numFmtId="0" fontId="2" fillId="3" borderId="10" xfId="0" applyFont="1" applyFill="1" applyBorder="1" applyAlignment="1" applyProtection="1">
      <alignment horizontal="center"/>
      <protection hidden="1"/>
    </xf>
    <xf numFmtId="0" fontId="2" fillId="3" borderId="5" xfId="0" applyFont="1" applyFill="1" applyBorder="1" applyAlignment="1" applyProtection="1">
      <alignment horizontal="center"/>
      <protection hidden="1"/>
    </xf>
    <xf numFmtId="0" fontId="6" fillId="3" borderId="0" xfId="0" applyFont="1" applyFill="1" applyBorder="1" applyAlignment="1" applyProtection="1">
      <alignment vertical="center"/>
      <protection hidden="1"/>
    </xf>
    <xf numFmtId="0" fontId="23" fillId="3" borderId="0" xfId="0" applyFont="1" applyFill="1" applyBorder="1" applyAlignment="1" applyProtection="1">
      <alignment horizontal="center" vertical="center"/>
      <protection hidden="1"/>
    </xf>
    <xf numFmtId="0" fontId="8" fillId="3" borderId="0" xfId="0" applyFont="1" applyFill="1" applyAlignment="1" applyProtection="1">
      <alignment horizontal="center"/>
      <protection hidden="1"/>
    </xf>
    <xf numFmtId="0" fontId="12" fillId="3" borderId="0" xfId="0" applyFont="1" applyFill="1" applyAlignment="1" applyProtection="1">
      <alignment horizontal="left"/>
      <protection hidden="1"/>
    </xf>
    <xf numFmtId="0" fontId="14" fillId="3" borderId="0" xfId="0" applyFont="1" applyFill="1" applyAlignment="1" applyProtection="1">
      <alignment horizontal="center"/>
      <protection hidden="1"/>
    </xf>
    <xf numFmtId="16" fontId="20" fillId="3" borderId="0" xfId="0" applyNumberFormat="1" applyFont="1" applyFill="1" applyBorder="1" applyAlignment="1" applyProtection="1">
      <alignment horizontal="center" vertical="center"/>
      <protection hidden="1"/>
    </xf>
    <xf numFmtId="0" fontId="21" fillId="3" borderId="0" xfId="0" applyFont="1" applyFill="1" applyBorder="1" applyAlignment="1" applyProtection="1">
      <alignment horizontal="center"/>
      <protection hidden="1"/>
    </xf>
    <xf numFmtId="14" fontId="20" fillId="3" borderId="0" xfId="0" applyNumberFormat="1" applyFont="1" applyFill="1" applyBorder="1" applyAlignment="1" applyProtection="1">
      <alignment horizontal="center" vertical="center"/>
      <protection hidden="1"/>
    </xf>
    <xf numFmtId="0" fontId="26" fillId="3" borderId="0" xfId="0" applyFont="1" applyFill="1" applyBorder="1" applyAlignment="1" applyProtection="1">
      <alignment horizontal="center" vertical="center"/>
      <protection hidden="1"/>
    </xf>
    <xf numFmtId="0" fontId="10" fillId="3" borderId="0" xfId="0" applyFont="1" applyFill="1" applyAlignment="1" applyProtection="1">
      <alignment horizontal="center" textRotation="90"/>
      <protection hidden="1"/>
    </xf>
    <xf numFmtId="0" fontId="15" fillId="3" borderId="3" xfId="0" applyFont="1" applyFill="1" applyBorder="1" applyAlignment="1" applyProtection="1">
      <alignment horizontal="center" vertical="center"/>
      <protection hidden="1"/>
    </xf>
    <xf numFmtId="0" fontId="15" fillId="3" borderId="7" xfId="0" applyFont="1" applyFill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left" vertical="center"/>
      <protection hidden="1"/>
    </xf>
    <xf numFmtId="1" fontId="5" fillId="3" borderId="1" xfId="0" applyNumberFormat="1" applyFont="1" applyFill="1" applyBorder="1" applyAlignment="1" applyProtection="1">
      <alignment horizontal="center" vertical="center"/>
      <protection hidden="1"/>
    </xf>
    <xf numFmtId="16" fontId="32" fillId="3" borderId="4" xfId="0" applyNumberFormat="1" applyFont="1" applyFill="1" applyBorder="1" applyAlignment="1" applyProtection="1">
      <alignment horizontal="center" vertical="center"/>
      <protection hidden="1"/>
    </xf>
    <xf numFmtId="16" fontId="32" fillId="3" borderId="10" xfId="0" applyNumberFormat="1" applyFont="1" applyFill="1" applyBorder="1" applyAlignment="1" applyProtection="1">
      <alignment horizontal="center" vertical="center"/>
      <protection hidden="1"/>
    </xf>
    <xf numFmtId="16" fontId="32" fillId="3" borderId="5" xfId="0" applyNumberFormat="1" applyFont="1" applyFill="1" applyBorder="1" applyAlignment="1" applyProtection="1">
      <alignment horizontal="center" vertical="center"/>
      <protection hidden="1"/>
    </xf>
    <xf numFmtId="0" fontId="30" fillId="3" borderId="0" xfId="0" applyFont="1" applyFill="1" applyBorder="1" applyAlignment="1" applyProtection="1">
      <alignment horizontal="center"/>
      <protection hidden="1"/>
    </xf>
    <xf numFmtId="0" fontId="29" fillId="3" borderId="0" xfId="0" applyFont="1" applyFill="1" applyBorder="1" applyAlignment="1" applyProtection="1">
      <alignment horizontal="left" wrapText="1"/>
      <protection hidden="1"/>
    </xf>
    <xf numFmtId="0" fontId="29" fillId="3" borderId="15" xfId="0" applyFont="1" applyFill="1" applyBorder="1" applyAlignment="1" applyProtection="1">
      <alignment horizontal="left"/>
      <protection hidden="1"/>
    </xf>
    <xf numFmtId="0" fontId="6" fillId="3" borderId="4" xfId="0" applyFont="1" applyFill="1" applyBorder="1" applyAlignment="1" applyProtection="1">
      <alignment horizontal="center" vertical="center"/>
      <protection hidden="1"/>
    </xf>
    <xf numFmtId="0" fontId="6" fillId="3" borderId="10" xfId="0" applyFont="1" applyFill="1" applyBorder="1" applyAlignment="1" applyProtection="1">
      <alignment horizontal="center" vertical="center"/>
      <protection hidden="1"/>
    </xf>
    <xf numFmtId="0" fontId="6" fillId="3" borderId="5" xfId="0" applyFont="1" applyFill="1" applyBorder="1" applyAlignment="1" applyProtection="1">
      <alignment horizontal="center" vertical="center"/>
      <protection hidden="1"/>
    </xf>
    <xf numFmtId="0" fontId="29" fillId="3" borderId="11" xfId="0" applyFont="1" applyFill="1" applyBorder="1" applyAlignment="1" applyProtection="1">
      <alignment horizontal="right"/>
      <protection hidden="1"/>
    </xf>
    <xf numFmtId="1" fontId="3" fillId="0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1" fontId="32" fillId="3" borderId="4" xfId="0" applyNumberFormat="1" applyFont="1" applyFill="1" applyBorder="1" applyAlignment="1" applyProtection="1">
      <alignment horizontal="center" vertical="center"/>
      <protection hidden="1"/>
    </xf>
    <xf numFmtId="0" fontId="32" fillId="3" borderId="5" xfId="0" applyFont="1" applyFill="1" applyBorder="1" applyAlignment="1" applyProtection="1">
      <alignment horizontal="center" vertical="center"/>
      <protection hidden="1"/>
    </xf>
    <xf numFmtId="0" fontId="32" fillId="3" borderId="4" xfId="0" applyFont="1" applyFill="1" applyBorder="1" applyAlignment="1" applyProtection="1">
      <alignment horizontal="center" vertical="center"/>
      <protection hidden="1"/>
    </xf>
    <xf numFmtId="0" fontId="25" fillId="0" borderId="4" xfId="0" applyFont="1" applyBorder="1" applyAlignment="1" applyProtection="1">
      <alignment horizontal="center" vertical="center"/>
      <protection hidden="1"/>
    </xf>
    <xf numFmtId="0" fontId="25" fillId="0" borderId="10" xfId="0" applyFont="1" applyBorder="1" applyAlignment="1">
      <alignment horizontal="center" vertical="center"/>
    </xf>
    <xf numFmtId="0" fontId="33" fillId="3" borderId="8" xfId="0" applyFont="1" applyFill="1" applyBorder="1" applyAlignment="1" applyProtection="1">
      <alignment horizontal="left" vertical="top" wrapText="1"/>
      <protection hidden="1"/>
    </xf>
    <xf numFmtId="0" fontId="33" fillId="3" borderId="11" xfId="0" applyFont="1" applyFill="1" applyBorder="1" applyAlignment="1" applyProtection="1">
      <alignment horizontal="left" vertical="top" wrapText="1"/>
      <protection hidden="1"/>
    </xf>
    <xf numFmtId="0" fontId="33" fillId="3" borderId="2" xfId="0" applyFont="1" applyFill="1" applyBorder="1" applyAlignment="1" applyProtection="1">
      <alignment horizontal="left" vertical="top" wrapText="1"/>
      <protection hidden="1"/>
    </xf>
    <xf numFmtId="0" fontId="33" fillId="3" borderId="12" xfId="0" applyFont="1" applyFill="1" applyBorder="1" applyAlignment="1" applyProtection="1">
      <alignment horizontal="left" vertical="top" wrapText="1"/>
      <protection hidden="1"/>
    </xf>
    <xf numFmtId="0" fontId="33" fillId="3" borderId="0" xfId="0" applyFont="1" applyFill="1" applyBorder="1" applyAlignment="1" applyProtection="1">
      <alignment horizontal="left" vertical="top" wrapText="1"/>
      <protection hidden="1"/>
    </xf>
    <xf numFmtId="0" fontId="33" fillId="3" borderId="15" xfId="0" applyFont="1" applyFill="1" applyBorder="1" applyAlignment="1" applyProtection="1">
      <alignment horizontal="left" vertical="top" wrapText="1"/>
      <protection hidden="1"/>
    </xf>
    <xf numFmtId="0" fontId="33" fillId="3" borderId="13" xfId="0" applyFont="1" applyFill="1" applyBorder="1" applyAlignment="1" applyProtection="1">
      <alignment horizontal="left" vertical="top" wrapText="1"/>
      <protection hidden="1"/>
    </xf>
    <xf numFmtId="0" fontId="33" fillId="3" borderId="14" xfId="0" applyFont="1" applyFill="1" applyBorder="1" applyAlignment="1" applyProtection="1">
      <alignment horizontal="left" vertical="top" wrapText="1"/>
      <protection hidden="1"/>
    </xf>
    <xf numFmtId="0" fontId="33" fillId="3" borderId="6" xfId="0" applyFont="1" applyFill="1" applyBorder="1" applyAlignment="1" applyProtection="1">
      <alignment horizontal="left" vertical="top" wrapText="1"/>
      <protection hidden="1"/>
    </xf>
    <xf numFmtId="0" fontId="4" fillId="8" borderId="32" xfId="0" applyFont="1" applyFill="1" applyBorder="1" applyAlignment="1" applyProtection="1">
      <alignment horizontal="center" vertical="center"/>
    </xf>
    <xf numFmtId="0" fontId="4" fillId="8" borderId="33" xfId="0" applyFont="1" applyFill="1" applyBorder="1" applyAlignment="1" applyProtection="1">
      <alignment horizontal="center" vertical="center"/>
    </xf>
    <xf numFmtId="0" fontId="5" fillId="8" borderId="33" xfId="0" applyFont="1" applyFill="1" applyBorder="1" applyAlignment="1" applyProtection="1">
      <alignment horizontal="left" vertical="center"/>
      <protection locked="0"/>
    </xf>
    <xf numFmtId="0" fontId="5" fillId="8" borderId="31" xfId="0" applyFont="1" applyFill="1" applyBorder="1" applyAlignment="1" applyProtection="1">
      <alignment horizontal="left" vertical="center"/>
      <protection locked="0"/>
    </xf>
    <xf numFmtId="0" fontId="35" fillId="4" borderId="0" xfId="0" applyFont="1" applyFill="1" applyBorder="1" applyAlignment="1" applyProtection="1">
      <alignment horizontal="left" vertical="top" wrapText="1"/>
    </xf>
    <xf numFmtId="0" fontId="4" fillId="8" borderId="25" xfId="0" applyFont="1" applyFill="1" applyBorder="1" applyAlignment="1" applyProtection="1">
      <alignment horizontal="center" vertical="center"/>
    </xf>
    <xf numFmtId="0" fontId="4" fillId="8" borderId="26" xfId="0" applyFont="1" applyFill="1" applyBorder="1" applyAlignment="1" applyProtection="1">
      <alignment horizontal="center" vertical="center"/>
    </xf>
    <xf numFmtId="0" fontId="5" fillId="8" borderId="26" xfId="0" applyFont="1" applyFill="1" applyBorder="1" applyAlignment="1" applyProtection="1">
      <alignment horizontal="left" vertical="center"/>
      <protection locked="0"/>
    </xf>
    <xf numFmtId="0" fontId="5" fillId="8" borderId="27" xfId="0" applyFont="1" applyFill="1" applyBorder="1" applyAlignment="1" applyProtection="1">
      <alignment horizontal="left" vertical="center"/>
      <protection locked="0"/>
    </xf>
    <xf numFmtId="0" fontId="6" fillId="7" borderId="8" xfId="0" applyFont="1" applyFill="1" applyBorder="1" applyAlignment="1" applyProtection="1">
      <alignment horizontal="center" vertical="center"/>
    </xf>
    <xf numFmtId="0" fontId="6" fillId="7" borderId="11" xfId="0" applyFont="1" applyFill="1" applyBorder="1" applyAlignment="1" applyProtection="1">
      <alignment horizontal="center" vertical="center"/>
    </xf>
    <xf numFmtId="0" fontId="6" fillId="7" borderId="20" xfId="0" applyFont="1" applyFill="1" applyBorder="1" applyAlignment="1" applyProtection="1">
      <alignment horizontal="center" vertical="center"/>
    </xf>
    <xf numFmtId="0" fontId="6" fillId="7" borderId="21" xfId="0" applyFont="1" applyFill="1" applyBorder="1" applyAlignment="1" applyProtection="1">
      <alignment horizontal="center" vertical="center"/>
    </xf>
    <xf numFmtId="0" fontId="6" fillId="7" borderId="21" xfId="0" applyFont="1" applyFill="1" applyBorder="1" applyAlignment="1" applyProtection="1">
      <alignment horizontal="left" vertical="center"/>
    </xf>
    <xf numFmtId="0" fontId="6" fillId="7" borderId="22" xfId="0" applyFont="1" applyFill="1" applyBorder="1" applyAlignment="1" applyProtection="1">
      <alignment horizontal="left" vertical="center"/>
    </xf>
    <xf numFmtId="0" fontId="8" fillId="8" borderId="16" xfId="0" applyFont="1" applyFill="1" applyBorder="1" applyAlignment="1" applyProtection="1">
      <alignment horizontal="left" vertical="center"/>
      <protection locked="0"/>
    </xf>
    <xf numFmtId="0" fontId="4" fillId="0" borderId="4" xfId="0" applyFont="1" applyBorder="1" applyAlignment="1">
      <alignment horizontal="right" vertical="center"/>
    </xf>
    <xf numFmtId="0" fontId="4" fillId="0" borderId="38" xfId="0" applyFont="1" applyBorder="1" applyAlignment="1">
      <alignment horizontal="right" vertical="center"/>
    </xf>
    <xf numFmtId="0" fontId="6" fillId="7" borderId="18" xfId="0" applyFont="1" applyFill="1" applyBorder="1" applyAlignment="1" applyProtection="1">
      <alignment horizontal="center" vertical="center"/>
    </xf>
    <xf numFmtId="0" fontId="6" fillId="7" borderId="19" xfId="0" applyFont="1" applyFill="1" applyBorder="1" applyAlignment="1" applyProtection="1">
      <alignment horizontal="center" vertical="center"/>
    </xf>
    <xf numFmtId="0" fontId="6" fillId="7" borderId="2" xfId="0" applyFont="1" applyFill="1" applyBorder="1" applyAlignment="1" applyProtection="1">
      <alignment horizontal="center" vertical="center"/>
    </xf>
    <xf numFmtId="0" fontId="5" fillId="6" borderId="26" xfId="0" applyFont="1" applyFill="1" applyBorder="1" applyAlignment="1" applyProtection="1">
      <alignment horizontal="left" vertical="center"/>
      <protection locked="0"/>
    </xf>
    <xf numFmtId="0" fontId="5" fillId="6" borderId="27" xfId="0" applyFont="1" applyFill="1" applyBorder="1" applyAlignment="1" applyProtection="1">
      <alignment horizontal="left" vertical="center"/>
      <protection locked="0"/>
    </xf>
    <xf numFmtId="0" fontId="4" fillId="6" borderId="25" xfId="0" applyFont="1" applyFill="1" applyBorder="1" applyAlignment="1" applyProtection="1">
      <alignment horizontal="center" vertical="center"/>
    </xf>
    <xf numFmtId="0" fontId="4" fillId="6" borderId="26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center" vertical="center" wrapText="1"/>
    </xf>
    <xf numFmtId="0" fontId="39" fillId="9" borderId="0" xfId="0" applyFont="1" applyFill="1" applyAlignment="1">
      <alignment horizontal="center" vertical="center"/>
    </xf>
    <xf numFmtId="0" fontId="6" fillId="5" borderId="8" xfId="0" applyFont="1" applyFill="1" applyBorder="1" applyAlignment="1" applyProtection="1">
      <alignment horizontal="center" vertical="center"/>
    </xf>
    <xf numFmtId="0" fontId="6" fillId="5" borderId="11" xfId="0" applyFont="1" applyFill="1" applyBorder="1" applyAlignment="1" applyProtection="1">
      <alignment horizontal="center" vertical="center"/>
    </xf>
    <xf numFmtId="0" fontId="6" fillId="5" borderId="20" xfId="0" applyFont="1" applyFill="1" applyBorder="1" applyAlignment="1" applyProtection="1">
      <alignment horizontal="center" vertical="center"/>
    </xf>
    <xf numFmtId="0" fontId="6" fillId="5" borderId="21" xfId="0" applyFont="1" applyFill="1" applyBorder="1" applyAlignment="1" applyProtection="1">
      <alignment horizontal="center" vertical="center"/>
    </xf>
    <xf numFmtId="0" fontId="6" fillId="5" borderId="21" xfId="0" applyFont="1" applyFill="1" applyBorder="1" applyAlignment="1" applyProtection="1">
      <alignment horizontal="left" vertical="center"/>
    </xf>
    <xf numFmtId="0" fontId="6" fillId="5" borderId="22" xfId="0" applyFont="1" applyFill="1" applyBorder="1" applyAlignment="1" applyProtection="1">
      <alignment horizontal="left" vertical="center"/>
    </xf>
    <xf numFmtId="0" fontId="6" fillId="5" borderId="2" xfId="0" applyFont="1" applyFill="1" applyBorder="1" applyAlignment="1" applyProtection="1">
      <alignment horizontal="center" vertical="center"/>
    </xf>
    <xf numFmtId="0" fontId="8" fillId="7" borderId="12" xfId="0" applyFont="1" applyFill="1" applyBorder="1" applyAlignment="1" applyProtection="1">
      <alignment horizontal="center" vertical="center"/>
      <protection locked="0"/>
    </xf>
    <xf numFmtId="0" fontId="8" fillId="7" borderId="0" xfId="0" applyFont="1" applyFill="1" applyBorder="1" applyAlignment="1" applyProtection="1">
      <alignment horizontal="center" vertical="center"/>
      <protection locked="0"/>
    </xf>
    <xf numFmtId="0" fontId="8" fillId="5" borderId="4" xfId="0" applyFont="1" applyFill="1" applyBorder="1" applyAlignment="1" applyProtection="1">
      <alignment horizontal="center" vertical="center"/>
      <protection locked="0"/>
    </xf>
    <xf numFmtId="0" fontId="8" fillId="5" borderId="5" xfId="0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left"/>
      <protection locked="0"/>
    </xf>
    <xf numFmtId="14" fontId="4" fillId="0" borderId="16" xfId="0" applyNumberFormat="1" applyFont="1" applyFill="1" applyBorder="1" applyAlignment="1" applyProtection="1">
      <alignment horizontal="center"/>
      <protection locked="0"/>
    </xf>
    <xf numFmtId="0" fontId="8" fillId="6" borderId="16" xfId="0" applyFont="1" applyFill="1" applyBorder="1" applyAlignment="1" applyProtection="1">
      <alignment horizontal="left" vertical="center"/>
      <protection locked="0"/>
    </xf>
    <xf numFmtId="0" fontId="6" fillId="5" borderId="18" xfId="0" applyFont="1" applyFill="1" applyBorder="1" applyAlignment="1" applyProtection="1">
      <alignment horizontal="center" vertical="center"/>
    </xf>
    <xf numFmtId="0" fontId="6" fillId="5" borderId="19" xfId="0" applyFont="1" applyFill="1" applyBorder="1" applyAlignment="1" applyProtection="1">
      <alignment horizontal="center" vertical="center"/>
    </xf>
    <xf numFmtId="0" fontId="8" fillId="5" borderId="10" xfId="0" applyFont="1" applyFill="1" applyBorder="1" applyAlignment="1" applyProtection="1">
      <alignment horizontal="center" vertical="center"/>
      <protection locked="0"/>
    </xf>
    <xf numFmtId="0" fontId="8" fillId="7" borderId="4" xfId="0" applyFont="1" applyFill="1" applyBorder="1" applyAlignment="1" applyProtection="1">
      <alignment horizontal="center" vertical="center"/>
      <protection locked="0"/>
    </xf>
    <xf numFmtId="0" fontId="8" fillId="7" borderId="10" xfId="0" applyFont="1" applyFill="1" applyBorder="1" applyAlignment="1" applyProtection="1">
      <alignment horizontal="center" vertical="center"/>
      <protection locked="0"/>
    </xf>
    <xf numFmtId="0" fontId="8" fillId="7" borderId="5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left" vertical="top" wrapText="1"/>
      <protection locked="0"/>
    </xf>
    <xf numFmtId="0" fontId="5" fillId="0" borderId="11" xfId="0" applyFont="1" applyFill="1" applyBorder="1" applyAlignment="1" applyProtection="1">
      <alignment horizontal="left" vertical="top" wrapText="1"/>
      <protection locked="0"/>
    </xf>
    <xf numFmtId="0" fontId="5" fillId="0" borderId="2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15" xfId="0" applyFont="1" applyFill="1" applyBorder="1" applyAlignment="1" applyProtection="1">
      <alignment horizontal="left" vertical="top" wrapText="1"/>
      <protection locked="0"/>
    </xf>
    <xf numFmtId="0" fontId="5" fillId="0" borderId="13" xfId="0" applyFont="1" applyFill="1" applyBorder="1" applyAlignment="1" applyProtection="1">
      <alignment horizontal="left" vertical="top" wrapText="1"/>
      <protection locked="0"/>
    </xf>
    <xf numFmtId="0" fontId="5" fillId="0" borderId="14" xfId="0" applyFont="1" applyFill="1" applyBorder="1" applyAlignment="1" applyProtection="1">
      <alignment horizontal="left" vertical="top" wrapText="1"/>
      <protection locked="0"/>
    </xf>
    <xf numFmtId="0" fontId="5" fillId="0" borderId="6" xfId="0" applyFont="1" applyFill="1" applyBorder="1" applyAlignment="1" applyProtection="1">
      <alignment horizontal="left" vertical="top" wrapText="1"/>
      <protection locked="0"/>
    </xf>
  </cellXfs>
  <cellStyles count="1">
    <cellStyle name="Standard" xfId="0" builtinId="0"/>
  </cellStyles>
  <dxfs count="17">
    <dxf>
      <font>
        <condense val="0"/>
        <extend val="0"/>
        <color indexed="10"/>
      </font>
    </dxf>
    <dxf>
      <font>
        <condense val="0"/>
        <extend val="0"/>
        <color indexed="11"/>
      </font>
    </dxf>
    <dxf>
      <font>
        <condense val="0"/>
        <extend val="0"/>
        <color indexed="10"/>
      </font>
    </dxf>
    <dxf>
      <font>
        <condense val="0"/>
        <extend val="0"/>
        <color indexed="1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99"/>
      <color rgb="FFFFE8D1"/>
      <color rgb="FFE6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microsoft.com/office/2007/relationships/hdphoto" Target="../media/hdphoto1.wdp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66675</xdr:colOff>
      <xdr:row>38</xdr:row>
      <xdr:rowOff>142875</xdr:rowOff>
    </xdr:from>
    <xdr:to>
      <xdr:col>21</xdr:col>
      <xdr:colOff>228600</xdr:colOff>
      <xdr:row>40</xdr:row>
      <xdr:rowOff>123825</xdr:rowOff>
    </xdr:to>
    <xdr:sp macro="" textlink="">
      <xdr:nvSpPr>
        <xdr:cNvPr id="9239" name="Text Box 23"/>
        <xdr:cNvSpPr txBox="1">
          <a:spLocks noChangeArrowheads="1"/>
        </xdr:cNvSpPr>
      </xdr:nvSpPr>
      <xdr:spPr bwMode="auto">
        <a:xfrm>
          <a:off x="6134100" y="7124700"/>
          <a:ext cx="3429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de-DE"/>
        </a:p>
      </xdr:txBody>
    </xdr:sp>
    <xdr:clientData/>
  </xdr:twoCellAnchor>
  <xdr:twoCellAnchor editAs="oneCell">
    <xdr:from>
      <xdr:col>20</xdr:col>
      <xdr:colOff>66675</xdr:colOff>
      <xdr:row>35</xdr:row>
      <xdr:rowOff>142875</xdr:rowOff>
    </xdr:from>
    <xdr:to>
      <xdr:col>21</xdr:col>
      <xdr:colOff>228600</xdr:colOff>
      <xdr:row>37</xdr:row>
      <xdr:rowOff>28575</xdr:rowOff>
    </xdr:to>
    <xdr:sp macro="" textlink="">
      <xdr:nvSpPr>
        <xdr:cNvPr id="9241" name="Text Box 25"/>
        <xdr:cNvSpPr txBox="1">
          <a:spLocks noChangeArrowheads="1"/>
        </xdr:cNvSpPr>
      </xdr:nvSpPr>
      <xdr:spPr bwMode="auto">
        <a:xfrm>
          <a:off x="6134100" y="6638925"/>
          <a:ext cx="3429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de-DE"/>
        </a:p>
      </xdr:txBody>
    </xdr:sp>
    <xdr:clientData/>
  </xdr:twoCellAnchor>
  <xdr:twoCellAnchor editAs="oneCell">
    <xdr:from>
      <xdr:col>1</xdr:col>
      <xdr:colOff>104775</xdr:colOff>
      <xdr:row>0</xdr:row>
      <xdr:rowOff>28575</xdr:rowOff>
    </xdr:from>
    <xdr:to>
      <xdr:col>2</xdr:col>
      <xdr:colOff>95250</xdr:colOff>
      <xdr:row>1</xdr:row>
      <xdr:rowOff>9525</xdr:rowOff>
    </xdr:to>
    <xdr:pic>
      <xdr:nvPicPr>
        <xdr:cNvPr id="9243" name="Picture 27" descr="logo_nd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8575"/>
          <a:ext cx="30480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10159</xdr:colOff>
      <xdr:row>0</xdr:row>
      <xdr:rowOff>28337</xdr:rowOff>
    </xdr:from>
    <xdr:to>
      <xdr:col>21</xdr:col>
      <xdr:colOff>182880</xdr:colOff>
      <xdr:row>0</xdr:row>
      <xdr:rowOff>383938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9039" y="28337"/>
          <a:ext cx="355601" cy="3556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45721</xdr:colOff>
      <xdr:row>1</xdr:row>
      <xdr:rowOff>22861</xdr:rowOff>
    </xdr:from>
    <xdr:to>
      <xdr:col>19</xdr:col>
      <xdr:colOff>731520</xdr:colOff>
      <xdr:row>4</xdr:row>
      <xdr:rowOff>137160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LineDrawing trans="100000"/>
                  </a14:imgEffect>
                  <a14:imgEffect>
                    <a14:colorTemperature colorTemp="64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6981" y="68581"/>
          <a:ext cx="685799" cy="685799"/>
        </a:xfrm>
        <a:prstGeom prst="rect">
          <a:avLst/>
        </a:prstGeom>
        <a:blipFill dpi="0" rotWithShape="1">
          <a:blip xmlns:r="http://schemas.openxmlformats.org/officeDocument/2006/relationships" r:embed="rId3"/>
          <a:srcRect/>
          <a:tile tx="0" ty="0" sx="100000" sy="100000" flip="none" algn="tl"/>
        </a:blip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wender/Desktop/Sicherung%20Dreier/Laufwerk%202/Eigene%20Dateien/D%20S%20K%20B/Bundesliga/2023-24/Spielberichte/SpB_BULI_23-alle-Gassen-Excelab200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elbericht alle Gassen"/>
      <sheetName val="SpB Buli"/>
      <sheetName val="SpB Buli Kopie"/>
      <sheetName val="Daten"/>
      <sheetName val="Ausfüllhilfe"/>
    </sheetNames>
    <sheetDataSet>
      <sheetData sheetId="0"/>
      <sheetData sheetId="1" refreshError="1"/>
      <sheetData sheetId="2" refreshError="1"/>
      <sheetData sheetId="3">
        <row r="2">
          <cell r="L2" t="str">
            <v>Klub</v>
          </cell>
          <cell r="Q2" t="str">
            <v>Klub</v>
          </cell>
          <cell r="V2" t="str">
            <v>Klub</v>
          </cell>
          <cell r="AA2" t="str">
            <v>Klub</v>
          </cell>
        </row>
        <row r="3">
          <cell r="L3" t="str">
            <v>SK Münstermaifeld 1</v>
          </cell>
          <cell r="Q3" t="str">
            <v>TSV Salzgitter 1</v>
          </cell>
          <cell r="V3" t="str">
            <v>ESV Saarbrücken 1</v>
          </cell>
        </row>
        <row r="4">
          <cell r="L4" t="str">
            <v>SK Münstermaifeld 1</v>
          </cell>
          <cell r="Q4" t="str">
            <v>TSV Salzgitter 1</v>
          </cell>
          <cell r="V4" t="str">
            <v>ESV Saarbrücken 1</v>
          </cell>
        </row>
        <row r="5">
          <cell r="L5" t="str">
            <v>SK Münstermaifeld 1</v>
          </cell>
          <cell r="Q5" t="str">
            <v>TSV Salzgitter 1</v>
          </cell>
          <cell r="V5" t="str">
            <v>ESV Saarbrücken 1</v>
          </cell>
        </row>
        <row r="6">
          <cell r="L6" t="str">
            <v>SK Münstermaifeld 1</v>
          </cell>
          <cell r="Q6" t="str">
            <v>TSV Salzgitter 1</v>
          </cell>
          <cell r="V6" t="str">
            <v>ESV Saarbrücken 1</v>
          </cell>
        </row>
        <row r="7">
          <cell r="L7" t="str">
            <v>SK Münstermaifeld 1</v>
          </cell>
          <cell r="Q7" t="str">
            <v>TSV Salzgitter 1</v>
          </cell>
          <cell r="V7" t="str">
            <v>ESV Saarbrücken 1</v>
          </cell>
        </row>
        <row r="8">
          <cell r="L8" t="str">
            <v>SK Münstermaifeld 1</v>
          </cell>
          <cell r="Q8" t="str">
            <v>TSV Salzgitter 1</v>
          </cell>
          <cell r="V8" t="str">
            <v>ESV Saarbrücken 1</v>
          </cell>
        </row>
        <row r="9">
          <cell r="L9" t="str">
            <v>SK Münstermaifeld 1</v>
          </cell>
          <cell r="Q9" t="str">
            <v>TSV Salzgitter 1</v>
          </cell>
          <cell r="V9" t="str">
            <v>ESV Saarbrücken 1</v>
          </cell>
        </row>
        <row r="10">
          <cell r="L10" t="str">
            <v>SK Münstermaifeld 1</v>
          </cell>
          <cell r="Q10" t="str">
            <v>TSV Salzgitter 1</v>
          </cell>
          <cell r="V10" t="str">
            <v>ESV Saarbrücken 1</v>
          </cell>
        </row>
        <row r="11">
          <cell r="L11" t="str">
            <v>SK Münstermaifeld 1</v>
          </cell>
          <cell r="Q11" t="str">
            <v>TSV Salzgitter 1</v>
          </cell>
          <cell r="V11" t="str">
            <v>ESV Saarbrücken 1</v>
          </cell>
        </row>
        <row r="12">
          <cell r="L12" t="str">
            <v>SK Münstermaifeld 1</v>
          </cell>
          <cell r="Q12" t="str">
            <v>TSV Salzgitter 1</v>
          </cell>
          <cell r="V12" t="str">
            <v>ESV Saarbrücken 1</v>
          </cell>
        </row>
        <row r="13">
          <cell r="L13" t="str">
            <v>SK Münstermaifeld 1</v>
          </cell>
          <cell r="Q13" t="str">
            <v>TSV Salzgitter 1</v>
          </cell>
          <cell r="V13" t="str">
            <v>ESV Saarbrücken 1</v>
          </cell>
        </row>
        <row r="14">
          <cell r="L14" t="str">
            <v>SK Münstermaifeld 1</v>
          </cell>
          <cell r="Q14" t="str">
            <v>TSV Salzgitter 1</v>
          </cell>
          <cell r="V14" t="str">
            <v>ESV Saarbrücken 1</v>
          </cell>
        </row>
        <row r="15">
          <cell r="L15" t="str">
            <v>SK Münstermaifeld 1</v>
          </cell>
          <cell r="Q15" t="str">
            <v>TSV Salzgitter 1</v>
          </cell>
          <cell r="V15" t="str">
            <v>ESV Saarbrücken 1</v>
          </cell>
        </row>
        <row r="16">
          <cell r="L16" t="str">
            <v>KF Oberthal 1</v>
          </cell>
          <cell r="Q16" t="str">
            <v>KSG Kassel 1</v>
          </cell>
          <cell r="V16" t="str">
            <v>ESV Saarbrücken 1</v>
          </cell>
        </row>
        <row r="17">
          <cell r="L17" t="str">
            <v>KF Oberthal 1</v>
          </cell>
          <cell r="Q17" t="str">
            <v>KSG Kassel 1</v>
          </cell>
          <cell r="V17" t="str">
            <v>ESV Saarbrücken 1</v>
          </cell>
        </row>
        <row r="18">
          <cell r="L18" t="str">
            <v>KF Oberthal 1</v>
          </cell>
          <cell r="Q18" t="str">
            <v>KSG Kassel 1</v>
          </cell>
          <cell r="V18" t="str">
            <v>KF Oberthal 2</v>
          </cell>
        </row>
        <row r="19">
          <cell r="L19" t="str">
            <v>KF Oberthal 1</v>
          </cell>
          <cell r="Q19" t="str">
            <v>KSG Kassel 1</v>
          </cell>
          <cell r="V19" t="str">
            <v>KF Oberthal 2</v>
          </cell>
        </row>
        <row r="20">
          <cell r="L20" t="str">
            <v>KF Oberthal 1</v>
          </cell>
          <cell r="Q20" t="str">
            <v>KSG Kassel 1</v>
          </cell>
          <cell r="V20" t="str">
            <v>KF Oberthal 2</v>
          </cell>
        </row>
        <row r="21">
          <cell r="L21" t="str">
            <v>KF Oberthal 1</v>
          </cell>
          <cell r="Q21" t="str">
            <v>KSG Kassel 1</v>
          </cell>
          <cell r="V21" t="str">
            <v>KF Oberthal 2</v>
          </cell>
        </row>
        <row r="22">
          <cell r="L22" t="str">
            <v>KF Oberthal 1</v>
          </cell>
          <cell r="Q22" t="str">
            <v>KSG Kassel 1</v>
          </cell>
          <cell r="V22" t="str">
            <v>KF Oberthal 2</v>
          </cell>
        </row>
        <row r="23">
          <cell r="L23" t="str">
            <v>KF Oberthal 1</v>
          </cell>
          <cell r="Q23" t="str">
            <v>KSG Kassel 1</v>
          </cell>
          <cell r="V23" t="str">
            <v>KF Oberthal 2</v>
          </cell>
        </row>
        <row r="24">
          <cell r="L24" t="str">
            <v>KF Oberthal 1</v>
          </cell>
          <cell r="Q24" t="str">
            <v>KSG Kassel 1</v>
          </cell>
          <cell r="V24" t="str">
            <v>KF Oberthal 2</v>
          </cell>
        </row>
        <row r="25">
          <cell r="L25" t="str">
            <v>KF Oberthal 1</v>
          </cell>
          <cell r="Q25" t="str">
            <v>KSG Kassel 1</v>
          </cell>
          <cell r="V25" t="str">
            <v>KF Oberthal 2</v>
          </cell>
        </row>
        <row r="26">
          <cell r="L26" t="str">
            <v>KF Oberthal 1</v>
          </cell>
          <cell r="Q26" t="str">
            <v>KSG Kassel 1</v>
          </cell>
          <cell r="V26" t="str">
            <v>KF Oberthal 2</v>
          </cell>
        </row>
        <row r="27">
          <cell r="L27" t="str">
            <v>KF Oberthal 1</v>
          </cell>
          <cell r="Q27" t="str">
            <v>KSG Kassel 1</v>
          </cell>
          <cell r="V27" t="str">
            <v>KF Oberthal 2</v>
          </cell>
        </row>
        <row r="28">
          <cell r="L28" t="str">
            <v>KF Oberthal 1</v>
          </cell>
          <cell r="Q28" t="str">
            <v>KSG Kassel 1</v>
          </cell>
          <cell r="V28" t="str">
            <v>KF Oberthal 2</v>
          </cell>
        </row>
        <row r="29">
          <cell r="L29" t="str">
            <v>KF Oberthal 1</v>
          </cell>
          <cell r="Q29" t="str">
            <v>KSG Kassel 1</v>
          </cell>
          <cell r="V29" t="str">
            <v>KF Oberthal 2</v>
          </cell>
        </row>
        <row r="30">
          <cell r="L30" t="str">
            <v>KF Oberthal 1</v>
          </cell>
          <cell r="Q30" t="str">
            <v>KF Nordhorn 1</v>
          </cell>
          <cell r="V30" t="str">
            <v>KF Oberthal 2</v>
          </cell>
        </row>
        <row r="31">
          <cell r="L31" t="str">
            <v>KF Oberthal 1</v>
          </cell>
          <cell r="Q31" t="str">
            <v>KF Nordhorn 1</v>
          </cell>
          <cell r="V31" t="str">
            <v>KF Oberthal 2</v>
          </cell>
        </row>
        <row r="32">
          <cell r="L32" t="str">
            <v>KF Oberthal 1</v>
          </cell>
          <cell r="Q32" t="str">
            <v>KF Nordhorn 1</v>
          </cell>
          <cell r="V32" t="str">
            <v>KF Oberthal 2</v>
          </cell>
        </row>
        <row r="33">
          <cell r="L33" t="str">
            <v>KF Oberthal 1</v>
          </cell>
          <cell r="Q33" t="str">
            <v>KF Nordhorn 1</v>
          </cell>
          <cell r="V33" t="str">
            <v>KF Oberthal 2</v>
          </cell>
        </row>
        <row r="34">
          <cell r="L34" t="str">
            <v>KF Oberthal 1</v>
          </cell>
          <cell r="Q34" t="str">
            <v>KF Nordhorn 1</v>
          </cell>
          <cell r="V34" t="str">
            <v>KF Oberthal 2</v>
          </cell>
        </row>
        <row r="35">
          <cell r="L35" t="str">
            <v>KSC Hüttersdorf 1</v>
          </cell>
          <cell r="Q35" t="str">
            <v>KF Nordhorn 1</v>
          </cell>
          <cell r="V35" t="str">
            <v>KF Oberthal 2</v>
          </cell>
        </row>
        <row r="36">
          <cell r="L36" t="str">
            <v>KSC Hüttersdorf 1</v>
          </cell>
          <cell r="Q36" t="str">
            <v>KF Nordhorn 1</v>
          </cell>
          <cell r="V36" t="str">
            <v>KF Oberthal 2</v>
          </cell>
        </row>
        <row r="37">
          <cell r="L37" t="str">
            <v>KSC Hüttersdorf 1</v>
          </cell>
          <cell r="Q37" t="str">
            <v>KF Nordhorn 1</v>
          </cell>
          <cell r="V37" t="str">
            <v>KSC Hüttersdorf 2</v>
          </cell>
        </row>
        <row r="38">
          <cell r="L38" t="str">
            <v>KSC Hüttersdorf 1</v>
          </cell>
          <cell r="Q38" t="str">
            <v>KF Nordhorn 1</v>
          </cell>
          <cell r="V38" t="str">
            <v>KSC Hüttersdorf 2</v>
          </cell>
        </row>
        <row r="39">
          <cell r="L39" t="str">
            <v>KSC Hüttersdorf 1</v>
          </cell>
          <cell r="Q39" t="str">
            <v>KF Nordhorn 1</v>
          </cell>
          <cell r="V39" t="str">
            <v>KSC Hüttersdorf 2</v>
          </cell>
        </row>
        <row r="40">
          <cell r="L40" t="str">
            <v>KSC Hüttersdorf 1</v>
          </cell>
          <cell r="Q40" t="str">
            <v>KF Nordhorn 1</v>
          </cell>
          <cell r="V40" t="str">
            <v>KSC Hüttersdorf 2</v>
          </cell>
        </row>
        <row r="41">
          <cell r="L41" t="str">
            <v>KSC Hüttersdorf 1</v>
          </cell>
          <cell r="Q41" t="str">
            <v>KF Nordhorn 1</v>
          </cell>
          <cell r="V41" t="str">
            <v>KSC Hüttersdorf 2</v>
          </cell>
        </row>
        <row r="42">
          <cell r="L42" t="str">
            <v>KSC Hüttersdorf 1</v>
          </cell>
          <cell r="V42" t="str">
            <v>KSC Hüttersdorf 2</v>
          </cell>
        </row>
        <row r="43">
          <cell r="L43" t="str">
            <v>KSC Hüttersdorf 1</v>
          </cell>
          <cell r="V43" t="str">
            <v>KSC Hüttersdorf 2</v>
          </cell>
        </row>
        <row r="44">
          <cell r="L44" t="str">
            <v>KSC Hüttersdorf 1</v>
          </cell>
          <cell r="V44" t="str">
            <v>KSC Hüttersdorf 2</v>
          </cell>
        </row>
        <row r="45">
          <cell r="L45" t="str">
            <v>KSC Hüttersdorf 1</v>
          </cell>
          <cell r="Q45" t="str">
            <v>KV Blau-Weiß Sontra 1</v>
          </cell>
          <cell r="V45" t="str">
            <v>KSC Hüttersdorf 2</v>
          </cell>
        </row>
        <row r="46">
          <cell r="L46" t="str">
            <v>KSC Hüttersdorf 1</v>
          </cell>
          <cell r="Q46" t="str">
            <v>KV Blau-Weiß Sontra 1</v>
          </cell>
          <cell r="V46" t="str">
            <v>KSC Hüttersdorf 2</v>
          </cell>
        </row>
        <row r="47">
          <cell r="L47" t="str">
            <v>KSC Hüttersdorf 1</v>
          </cell>
          <cell r="Q47" t="str">
            <v>KV Blau-Weiß Sontra 1</v>
          </cell>
          <cell r="V47" t="str">
            <v>KSC Hüttersdorf 2</v>
          </cell>
        </row>
        <row r="48">
          <cell r="L48" t="str">
            <v>KSC Hüttersdorf 1</v>
          </cell>
          <cell r="Q48" t="str">
            <v>KV Blau-Weiß Sontra 1</v>
          </cell>
          <cell r="V48" t="str">
            <v>KSC Hüttersdorf 2</v>
          </cell>
        </row>
        <row r="49">
          <cell r="L49" t="str">
            <v>KSC Hüttersdorf 1</v>
          </cell>
          <cell r="Q49" t="str">
            <v>KV Blau-Weiß Sontra 1</v>
          </cell>
          <cell r="V49" t="str">
            <v>KSC Hüttersdorf 2</v>
          </cell>
        </row>
        <row r="50">
          <cell r="L50" t="str">
            <v>KSC Hüttersdorf 1</v>
          </cell>
          <cell r="Q50" t="str">
            <v>KV Blau-Weiß Sontra 1</v>
          </cell>
          <cell r="V50" t="str">
            <v>KSC Hüttersdorf 2</v>
          </cell>
        </row>
        <row r="51">
          <cell r="L51" t="str">
            <v>KSC Hüttersdorf 1</v>
          </cell>
          <cell r="Q51" t="str">
            <v>KV Blau-Weiß Sontra 1</v>
          </cell>
          <cell r="V51" t="str">
            <v>KSC Hüttersdorf 2</v>
          </cell>
        </row>
        <row r="52">
          <cell r="L52" t="str">
            <v>KSC Hüttersdorf 1</v>
          </cell>
          <cell r="Q52" t="str">
            <v>KV Blau-Weiß Sontra 1</v>
          </cell>
          <cell r="V52" t="str">
            <v>KSC Hüttersdorf 2</v>
          </cell>
        </row>
        <row r="53">
          <cell r="L53" t="str">
            <v>KSC Hüttersdorf 1</v>
          </cell>
          <cell r="Q53" t="str">
            <v>KV Blau-Weiß Sontra 1</v>
          </cell>
          <cell r="V53" t="str">
            <v>KSC Hüttersdorf 2</v>
          </cell>
        </row>
        <row r="54">
          <cell r="L54" t="str">
            <v>KSC Hüttersdorf 1</v>
          </cell>
          <cell r="Q54" t="str">
            <v>KV Blau-Weiß Sontra 1</v>
          </cell>
          <cell r="V54" t="str">
            <v>KSC Hüttersdorf 2</v>
          </cell>
        </row>
        <row r="55">
          <cell r="L55" t="str">
            <v>CfK GW 65 Rösrath 1</v>
          </cell>
          <cell r="Q55" t="str">
            <v>KV Blau-Weiß Sontra 1</v>
          </cell>
          <cell r="V55" t="str">
            <v>KSC Hüttersdorf 2</v>
          </cell>
        </row>
        <row r="56">
          <cell r="L56" t="str">
            <v>CfK GW 65 Rösrath 1</v>
          </cell>
          <cell r="Q56" t="str">
            <v>KV Blau-Weiß Sontra 1</v>
          </cell>
          <cell r="V56" t="str">
            <v>KSC Hüttersdorf 2</v>
          </cell>
        </row>
        <row r="57">
          <cell r="L57" t="str">
            <v>CfK GW 65 Rösrath 1</v>
          </cell>
          <cell r="Q57" t="str">
            <v>KV Blau-Weiß Sontra 1</v>
          </cell>
          <cell r="V57" t="str">
            <v>KSC Landsweiler 1</v>
          </cell>
        </row>
        <row r="58">
          <cell r="L58" t="str">
            <v>CfK GW 65 Rösrath 1</v>
          </cell>
          <cell r="Q58" t="str">
            <v>KV Blau-Weiß Sontra 1</v>
          </cell>
          <cell r="V58" t="str">
            <v>KSC Landsweiler 1</v>
          </cell>
        </row>
        <row r="59">
          <cell r="L59" t="str">
            <v>CfK GW 65 Rösrath 1</v>
          </cell>
          <cell r="Q59" t="str">
            <v>KV Blau-Weiß Sontra 1</v>
          </cell>
          <cell r="V59" t="str">
            <v>KSC Landsweiler 1</v>
          </cell>
        </row>
        <row r="60">
          <cell r="L60" t="str">
            <v>CfK GW 65 Rösrath 1</v>
          </cell>
          <cell r="Q60" t="str">
            <v>KV Blau-Weiß Sontra 1</v>
          </cell>
          <cell r="V60" t="str">
            <v>KSC Landsweiler 1</v>
          </cell>
        </row>
        <row r="61">
          <cell r="L61" t="str">
            <v>CfK GW 65 Rösrath 1</v>
          </cell>
          <cell r="Q61" t="str">
            <v>KV Blau-Weiß Sontra 1</v>
          </cell>
          <cell r="V61" t="str">
            <v>KSC Landsweiler 1</v>
          </cell>
        </row>
        <row r="62">
          <cell r="L62" t="str">
            <v>CfK GW 65 Rösrath 1</v>
          </cell>
          <cell r="Q62" t="str">
            <v>KV Blau-Weiß Sontra 1</v>
          </cell>
          <cell r="V62" t="str">
            <v>KSC Landsweiler 1</v>
          </cell>
        </row>
        <row r="63">
          <cell r="L63" t="str">
            <v>CfK GW 65 Rösrath 1</v>
          </cell>
          <cell r="Q63" t="str">
            <v xml:space="preserve">SC Reckenfeld 1928 </v>
          </cell>
          <cell r="V63" t="str">
            <v>KSC Landsweiler 1</v>
          </cell>
        </row>
        <row r="64">
          <cell r="L64" t="str">
            <v>CfK GW 65 Rösrath 1</v>
          </cell>
          <cell r="Q64" t="str">
            <v>SC Reckenfeld 1928</v>
          </cell>
          <cell r="V64" t="str">
            <v>KSC Landsweiler 1</v>
          </cell>
        </row>
        <row r="65">
          <cell r="L65" t="str">
            <v>CfK GW 65 Rösrath 1</v>
          </cell>
          <cell r="Q65" t="str">
            <v>SC Reckenfeld 1928</v>
          </cell>
          <cell r="V65" t="str">
            <v>KSC Landsweiler 1</v>
          </cell>
        </row>
        <row r="66">
          <cell r="L66" t="str">
            <v>CfK GW 65 Rösrath 1</v>
          </cell>
          <cell r="Q66" t="str">
            <v>SC Reckenfeld 1928</v>
          </cell>
          <cell r="V66" t="str">
            <v>KSC Landsweiler 1</v>
          </cell>
        </row>
        <row r="67">
          <cell r="L67" t="str">
            <v>CfK GW 65 Rösrath 1</v>
          </cell>
          <cell r="Q67" t="str">
            <v>SC Reckenfeld 1928</v>
          </cell>
          <cell r="V67" t="str">
            <v>KSC Landsweiler 1</v>
          </cell>
        </row>
        <row r="68">
          <cell r="Q68" t="str">
            <v>SC Reckenfeld 1928</v>
          </cell>
          <cell r="V68" t="str">
            <v>KSC Landsweiler 1</v>
          </cell>
        </row>
        <row r="69">
          <cell r="Q69" t="str">
            <v>SC Reckenfeld 1928</v>
          </cell>
          <cell r="V69" t="str">
            <v>KSC Landsweiler 1</v>
          </cell>
        </row>
        <row r="70">
          <cell r="Q70" t="str">
            <v>SC Reckenfeld 1928</v>
          </cell>
          <cell r="V70" t="str">
            <v>KSC Landsweiler 1</v>
          </cell>
        </row>
        <row r="71">
          <cell r="Q71" t="str">
            <v>SC Reckenfeld 1928</v>
          </cell>
          <cell r="V71" t="str">
            <v>KSC Landsweiler 1</v>
          </cell>
        </row>
        <row r="72">
          <cell r="Q72" t="str">
            <v>SC Reckenfeld 1928</v>
          </cell>
          <cell r="V72" t="str">
            <v>KSC Landsweiler 1</v>
          </cell>
        </row>
        <row r="73">
          <cell r="Q73" t="str">
            <v>SC Reckenfeld 1928</v>
          </cell>
          <cell r="V73" t="str">
            <v>SKC Waldbrunn-Hadamar 1</v>
          </cell>
        </row>
        <row r="74">
          <cell r="L74" t="str">
            <v>SG Düsseldorfer Kegler 1</v>
          </cell>
          <cell r="Q74" t="str">
            <v>SC Reckenfeld 1928</v>
          </cell>
          <cell r="V74" t="str">
            <v>SKC Waldbrunn-Hadamar 1</v>
          </cell>
        </row>
        <row r="75">
          <cell r="L75" t="str">
            <v>SG Düsseldorfer Kegler 1</v>
          </cell>
          <cell r="Q75" t="str">
            <v>SC Reckenfeld 1928</v>
          </cell>
          <cell r="V75" t="str">
            <v>SKC Waldbrunn-Hadamar 1</v>
          </cell>
        </row>
        <row r="76">
          <cell r="L76" t="str">
            <v>SG Düsseldorfer Kegler 1</v>
          </cell>
          <cell r="Q76" t="str">
            <v>SC Reckenfeld 1928</v>
          </cell>
          <cell r="V76" t="str">
            <v>SKC Waldbrunn-Hadamar 1</v>
          </cell>
        </row>
        <row r="77">
          <cell r="L77" t="str">
            <v>SG Düsseldorfer Kegler 1</v>
          </cell>
          <cell r="Q77" t="str">
            <v>SC Reckenfeld 1928</v>
          </cell>
          <cell r="V77" t="str">
            <v>SKC Waldbrunn-Hadamar 1</v>
          </cell>
        </row>
        <row r="78">
          <cell r="L78" t="str">
            <v>SG Düsseldorfer Kegler 1</v>
          </cell>
          <cell r="Q78" t="str">
            <v>SC Reckenfeld 1928</v>
          </cell>
          <cell r="V78" t="str">
            <v>SKC Waldbrunn-Hadamar 1</v>
          </cell>
        </row>
        <row r="79">
          <cell r="L79" t="str">
            <v>SG Düsseldorfer Kegler 1</v>
          </cell>
          <cell r="Q79" t="str">
            <v>SK Kamp-Lintfort 1</v>
          </cell>
          <cell r="V79" t="str">
            <v>SKC Waldbrunn-Hadamar 1</v>
          </cell>
        </row>
        <row r="80">
          <cell r="L80" t="str">
            <v>SG Düsseldorfer Kegler 1</v>
          </cell>
          <cell r="Q80" t="str">
            <v>SK Kamp-Lintfort 1</v>
          </cell>
          <cell r="V80" t="str">
            <v>SKC Waldbrunn-Hadamar 1</v>
          </cell>
        </row>
        <row r="81">
          <cell r="L81" t="str">
            <v>SG Düsseldorfer Kegler 1</v>
          </cell>
          <cell r="Q81" t="str">
            <v>SK Kamp-Lintfort 1</v>
          </cell>
          <cell r="V81" t="str">
            <v>SKC Waldbrunn-Hadamar 1</v>
          </cell>
        </row>
        <row r="82">
          <cell r="L82" t="str">
            <v>SG Düsseldorfer Kegler 1</v>
          </cell>
          <cell r="Q82" t="str">
            <v>SK Kamp-Lintfort 1</v>
          </cell>
          <cell r="V82" t="str">
            <v>SKC Waldbrunn-Hadamar 1</v>
          </cell>
        </row>
        <row r="83">
          <cell r="L83" t="str">
            <v>SG Düsseldorfer Kegler 1</v>
          </cell>
          <cell r="Q83" t="str">
            <v>SK Kamp-Lintfort 1</v>
          </cell>
          <cell r="V83" t="str">
            <v>SKC Waldbrunn-Hadamar 1</v>
          </cell>
        </row>
        <row r="84">
          <cell r="L84" t="str">
            <v>SG Düsseldorfer Kegler 1</v>
          </cell>
          <cell r="Q84" t="str">
            <v>SK Kamp-Lintfort 1</v>
          </cell>
          <cell r="V84" t="str">
            <v>SKC Waldbrunn-Hadamar 1</v>
          </cell>
        </row>
        <row r="85">
          <cell r="L85" t="str">
            <v>SG Düsseldorfer Kegler 1</v>
          </cell>
          <cell r="Q85" t="str">
            <v>SK Kamp-Lintfort 1</v>
          </cell>
          <cell r="V85" t="str">
            <v>SKC Waldbrunn-Hadamar 1</v>
          </cell>
        </row>
        <row r="86">
          <cell r="L86" t="str">
            <v>SK Eifelland Gilzem 1</v>
          </cell>
          <cell r="Q86" t="str">
            <v>SK Kamp-Lintfort 1</v>
          </cell>
          <cell r="V86" t="str">
            <v>SKC Waldbrunn-Hadamar 1</v>
          </cell>
        </row>
        <row r="87">
          <cell r="L87" t="str">
            <v>SK Eifelland Gilzem 1</v>
          </cell>
          <cell r="Q87" t="str">
            <v>SK Kamp-Lintfort 1</v>
          </cell>
          <cell r="V87" t="str">
            <v>SKC Waldbrunn-Hadamar 1</v>
          </cell>
        </row>
        <row r="88">
          <cell r="L88" t="str">
            <v>SK Eifelland Gilzem 1</v>
          </cell>
          <cell r="Q88" t="str">
            <v>SK Kamp-Lintfort 1</v>
          </cell>
          <cell r="V88" t="str">
            <v>SK Eifelland Gilzem 2</v>
          </cell>
        </row>
        <row r="89">
          <cell r="L89" t="str">
            <v>SK Eifelland Gilzem 1</v>
          </cell>
          <cell r="Q89" t="str">
            <v>SK Kamp-Lintfort 1</v>
          </cell>
          <cell r="V89" t="str">
            <v>SK Eifelland Gilzem 2</v>
          </cell>
        </row>
        <row r="90">
          <cell r="L90" t="str">
            <v>SK Eifelland Gilzem 1</v>
          </cell>
          <cell r="Q90" t="str">
            <v>SK Kamp-Lintfort 1</v>
          </cell>
          <cell r="V90" t="str">
            <v>SK Eifelland Gilzem 2</v>
          </cell>
        </row>
        <row r="91">
          <cell r="L91" t="str">
            <v>SK Eifelland Gilzem 1</v>
          </cell>
          <cell r="Q91" t="str">
            <v>SK Kamp-Lintfort 1</v>
          </cell>
          <cell r="V91" t="str">
            <v>SK Eifelland Gilzem 2</v>
          </cell>
        </row>
        <row r="92">
          <cell r="L92" t="str">
            <v>SK Eifelland Gilzem 1</v>
          </cell>
          <cell r="Q92" t="str">
            <v>SK Kamp-Lintfort 1</v>
          </cell>
          <cell r="V92" t="str">
            <v>SK Eifelland Gilzem 2</v>
          </cell>
        </row>
        <row r="93">
          <cell r="L93" t="str">
            <v>SK Eifelland Gilzem 1</v>
          </cell>
          <cell r="Q93" t="str">
            <v>SK Mülheim 1</v>
          </cell>
          <cell r="V93" t="str">
            <v>SK Eifelland Gilzem 2</v>
          </cell>
        </row>
        <row r="94">
          <cell r="L94" t="str">
            <v>SK Eifelland Gilzem 1</v>
          </cell>
          <cell r="Q94" t="str">
            <v>SK Mülheim 1</v>
          </cell>
          <cell r="V94" t="str">
            <v>SK Eifelland Gilzem 2</v>
          </cell>
        </row>
        <row r="95">
          <cell r="L95" t="str">
            <v>SK Eifelland Gilzem 1</v>
          </cell>
          <cell r="Q95" t="str">
            <v>SK Mülheim 1</v>
          </cell>
          <cell r="V95" t="str">
            <v>SK Eifelland Gilzem 2</v>
          </cell>
        </row>
        <row r="96">
          <cell r="L96" t="str">
            <v>SK Eifelland Gilzem 1</v>
          </cell>
          <cell r="Q96" t="str">
            <v>SK Mülheim 1</v>
          </cell>
          <cell r="V96" t="str">
            <v>SK Eifelland Gilzem 2</v>
          </cell>
        </row>
        <row r="97">
          <cell r="L97" t="str">
            <v>SK Eifelland Gilzem 1</v>
          </cell>
          <cell r="Q97" t="str">
            <v>SK Mülheim 1</v>
          </cell>
          <cell r="V97" t="str">
            <v>SK Eifelland Gilzem 2</v>
          </cell>
        </row>
        <row r="98">
          <cell r="L98" t="str">
            <v>SK Eifelland Gilzem 1</v>
          </cell>
          <cell r="Q98" t="str">
            <v>SK Mülheim 1</v>
          </cell>
          <cell r="V98" t="str">
            <v>SK Eifelland Gilzem 2</v>
          </cell>
        </row>
        <row r="99">
          <cell r="L99" t="str">
            <v>SK Eifelland Gilzem 1</v>
          </cell>
          <cell r="Q99" t="str">
            <v>SK Mülheim 1</v>
          </cell>
          <cell r="V99" t="str">
            <v>SK Eifelland Gilzem 2</v>
          </cell>
        </row>
        <row r="100">
          <cell r="L100" t="str">
            <v>SK Heiligenhaus 1</v>
          </cell>
          <cell r="Q100" t="str">
            <v>SK Mülheim 1</v>
          </cell>
          <cell r="V100" t="str">
            <v>SK Eifelland Gilzem 2</v>
          </cell>
        </row>
        <row r="101">
          <cell r="L101" t="str">
            <v>SK Heiligenhaus 1</v>
          </cell>
          <cell r="Q101" t="str">
            <v>SK Mülheim 1</v>
          </cell>
          <cell r="V101" t="str">
            <v>SK Eifelland Gilzem 2</v>
          </cell>
        </row>
        <row r="102">
          <cell r="L102" t="str">
            <v>SK Heiligenhaus 1</v>
          </cell>
          <cell r="Q102" t="str">
            <v>SK Mülheim 1</v>
          </cell>
        </row>
        <row r="103">
          <cell r="L103" t="str">
            <v>SK Heiligenhaus 1</v>
          </cell>
          <cell r="Q103" t="str">
            <v>SK Mülheim 1</v>
          </cell>
        </row>
        <row r="104">
          <cell r="L104" t="str">
            <v>SK Heiligenhaus 1</v>
          </cell>
          <cell r="Q104" t="str">
            <v>SK Mülheim 1</v>
          </cell>
        </row>
        <row r="105">
          <cell r="L105" t="str">
            <v>SK Heiligenhaus 1</v>
          </cell>
          <cell r="Q105" t="str">
            <v>SKC Langenfeld/Paffrath 1</v>
          </cell>
        </row>
        <row r="106">
          <cell r="L106" t="str">
            <v>SK Heiligenhaus 1</v>
          </cell>
          <cell r="Q106" t="str">
            <v>SKC Langenfeld/Paffrath 1</v>
          </cell>
          <cell r="V106" t="str">
            <v>KSV Stromberg 1</v>
          </cell>
        </row>
        <row r="107">
          <cell r="L107" t="str">
            <v>SK Heiligenhaus 1</v>
          </cell>
          <cell r="Q107" t="str">
            <v>SKC Langenfeld/Paffrath 1</v>
          </cell>
          <cell r="V107" t="str">
            <v>KSV Stromberg 1</v>
          </cell>
        </row>
        <row r="108">
          <cell r="L108" t="str">
            <v>SK Heiligenhaus 1</v>
          </cell>
          <cell r="Q108" t="str">
            <v>SKC Langenfeld/Paffrath 1</v>
          </cell>
          <cell r="V108" t="str">
            <v>KSV Stromberg 1</v>
          </cell>
        </row>
        <row r="109">
          <cell r="L109" t="str">
            <v>SK Heiligenhaus 1</v>
          </cell>
          <cell r="Q109" t="str">
            <v>SKC Langenfeld/Paffrath 1</v>
          </cell>
          <cell r="V109" t="str">
            <v>KSV Stromberg 1</v>
          </cell>
        </row>
        <row r="110">
          <cell r="L110" t="str">
            <v>SK Heiligenhaus 1</v>
          </cell>
          <cell r="Q110" t="str">
            <v>SKC Langenfeld/Paffrath 1</v>
          </cell>
          <cell r="V110" t="str">
            <v>KSV Stromberg 1</v>
          </cell>
        </row>
        <row r="111">
          <cell r="L111" t="str">
            <v>SK Heiligenhaus 1</v>
          </cell>
          <cell r="Q111" t="str">
            <v>SKC Langenfeld/Paffrath 1</v>
          </cell>
          <cell r="V111" t="str">
            <v>KSV Stromberg 1</v>
          </cell>
        </row>
        <row r="112">
          <cell r="L112" t="str">
            <v>SK Heiligenhaus 1</v>
          </cell>
          <cell r="Q112" t="str">
            <v>SKC Langenfeld/Paffrath 1</v>
          </cell>
          <cell r="V112" t="str">
            <v>KSV Stromberg 1</v>
          </cell>
        </row>
        <row r="113">
          <cell r="L113" t="str">
            <v>SK Heiligenhaus 1</v>
          </cell>
          <cell r="Q113" t="str">
            <v>SKC Langenfeld/Paffrath 1</v>
          </cell>
          <cell r="V113" t="str">
            <v>KSV Stromberg 1</v>
          </cell>
        </row>
        <row r="114">
          <cell r="L114" t="str">
            <v>SK Heiligenhaus 1</v>
          </cell>
          <cell r="Q114" t="str">
            <v>SKC Langenfeld/Paffrath 1</v>
          </cell>
          <cell r="V114" t="str">
            <v>KSV Stromberg 1</v>
          </cell>
        </row>
        <row r="115">
          <cell r="L115" t="str">
            <v>SK Heiligenhaus 1</v>
          </cell>
          <cell r="Q115" t="str">
            <v>SKC Langenfeld/Paffrath 1</v>
          </cell>
          <cell r="V115" t="str">
            <v>KSV Stromberg 1</v>
          </cell>
        </row>
        <row r="116">
          <cell r="L116" t="str">
            <v>SK Heiligenhaus 1</v>
          </cell>
          <cell r="Q116" t="str">
            <v>SKC Langenfeld/Paffrath 1</v>
          </cell>
          <cell r="V116" t="str">
            <v>KSV Stromberg 1</v>
          </cell>
        </row>
        <row r="117">
          <cell r="L117" t="str">
            <v>SK Heiligenhaus 1</v>
          </cell>
          <cell r="Q117" t="str">
            <v>SKC Langenfeld/Paffrath 1</v>
          </cell>
          <cell r="V117" t="str">
            <v>KSV Stromberg 1</v>
          </cell>
        </row>
        <row r="118">
          <cell r="L118" t="str">
            <v>SK Heiligenhaus 1</v>
          </cell>
          <cell r="Q118" t="str">
            <v>SKC Langenfeld/Paffrath 1</v>
          </cell>
          <cell r="V118" t="str">
            <v>KSV Stromberg 1</v>
          </cell>
        </row>
        <row r="119">
          <cell r="L119" t="str">
            <v>SK Heiligenhaus 1</v>
          </cell>
          <cell r="Q119" t="str">
            <v>SKC Langenfeld/Paffrath 1</v>
          </cell>
          <cell r="V119" t="str">
            <v>KSV Stromberg 1</v>
          </cell>
        </row>
        <row r="120">
          <cell r="L120" t="str">
            <v>SK Heiligenhaus 1</v>
          </cell>
          <cell r="Q120" t="str">
            <v>SKC Langenfeld/Paffrath 1</v>
          </cell>
          <cell r="V120" t="str">
            <v>KSV Stromberg 1</v>
          </cell>
        </row>
        <row r="121">
          <cell r="L121" t="str">
            <v>TG Herford 1</v>
          </cell>
          <cell r="Q121" t="str">
            <v>SKC Langenfeld/Paffrath 1</v>
          </cell>
          <cell r="V121" t="str">
            <v>KSV Stromberg 1</v>
          </cell>
        </row>
        <row r="122">
          <cell r="L122" t="str">
            <v>TG Herford 1</v>
          </cell>
          <cell r="Q122" t="str">
            <v>SKC Langenfeld/Paffrath 1</v>
          </cell>
          <cell r="V122" t="str">
            <v>KSV Stromberg 1</v>
          </cell>
        </row>
        <row r="123">
          <cell r="L123" t="str">
            <v>TG Herford 1</v>
          </cell>
          <cell r="Q123" t="str">
            <v>Union Gelsenkirchen 2</v>
          </cell>
          <cell r="V123" t="str">
            <v>KSV Stromberg 1</v>
          </cell>
        </row>
        <row r="124">
          <cell r="L124" t="str">
            <v>TG Herford 1</v>
          </cell>
          <cell r="Q124" t="str">
            <v>Union Gelsenkirchen 2</v>
          </cell>
          <cell r="V124" t="str">
            <v>Blauer Stern Überherrn 1</v>
          </cell>
        </row>
        <row r="125">
          <cell r="L125" t="str">
            <v>TG Herford 1</v>
          </cell>
          <cell r="Q125" t="str">
            <v>Union Gelsenkirchen 2</v>
          </cell>
          <cell r="V125" t="str">
            <v>Blauer Stern Überherrn 1</v>
          </cell>
        </row>
        <row r="126">
          <cell r="L126" t="str">
            <v>TG Herford 1</v>
          </cell>
          <cell r="Q126" t="str">
            <v>Union Gelsenkirchen 2</v>
          </cell>
          <cell r="V126" t="str">
            <v>Blauer Stern Überherrn 1</v>
          </cell>
        </row>
        <row r="127">
          <cell r="L127" t="str">
            <v>TG Herford 1</v>
          </cell>
          <cell r="Q127" t="str">
            <v>Union Gelsenkirchen 2</v>
          </cell>
          <cell r="V127" t="str">
            <v>Blauer Stern Überherrn 1</v>
          </cell>
        </row>
        <row r="128">
          <cell r="L128" t="str">
            <v>TG Herford 1</v>
          </cell>
          <cell r="Q128" t="str">
            <v>Union Gelsenkirchen 2</v>
          </cell>
          <cell r="V128" t="str">
            <v>Blauer Stern Überherrn 1</v>
          </cell>
        </row>
        <row r="129">
          <cell r="L129" t="str">
            <v>TG Herford 1</v>
          </cell>
          <cell r="Q129" t="str">
            <v>Union Gelsenkirchen 2</v>
          </cell>
          <cell r="V129" t="str">
            <v>Blauer Stern Überherrn 1</v>
          </cell>
        </row>
        <row r="130">
          <cell r="L130" t="str">
            <v>TG Herford 1</v>
          </cell>
          <cell r="Q130" t="str">
            <v>Union Gelsenkirchen 2</v>
          </cell>
          <cell r="V130" t="str">
            <v>Blauer Stern Überherrn 1</v>
          </cell>
        </row>
        <row r="131">
          <cell r="L131" t="str">
            <v>TG Herford 1</v>
          </cell>
          <cell r="Q131" t="str">
            <v>Union Gelsenkirchen 2</v>
          </cell>
          <cell r="V131" t="str">
            <v>Blauer Stern Überherrn 1</v>
          </cell>
        </row>
        <row r="132">
          <cell r="L132" t="str">
            <v>TG Herford 1</v>
          </cell>
          <cell r="Q132" t="str">
            <v>Union Gelsenkirchen 2</v>
          </cell>
          <cell r="V132" t="str">
            <v>Blauer Stern Überherrn 1</v>
          </cell>
        </row>
        <row r="133">
          <cell r="L133" t="str">
            <v>TG Herford 1</v>
          </cell>
          <cell r="Q133" t="str">
            <v>Union Gelsenkirchen 2</v>
          </cell>
          <cell r="V133" t="str">
            <v>Blauer Stern Überherrn 1</v>
          </cell>
        </row>
        <row r="134">
          <cell r="L134" t="str">
            <v>TG Herford 1</v>
          </cell>
          <cell r="Q134" t="str">
            <v>Union Gelsenkirchen 2</v>
          </cell>
          <cell r="V134" t="str">
            <v>Blauer Stern Überherrn 1</v>
          </cell>
        </row>
        <row r="135">
          <cell r="L135" t="str">
            <v>TG Herford 1</v>
          </cell>
          <cell r="Q135" t="str">
            <v>Union Gelsenkirchen 2</v>
          </cell>
          <cell r="V135" t="str">
            <v>Blauer Stern Überherrn 1</v>
          </cell>
        </row>
        <row r="136">
          <cell r="L136" t="str">
            <v>KSV Riol 1</v>
          </cell>
          <cell r="Q136" t="str">
            <v>Union Gelsenkirchen 2</v>
          </cell>
          <cell r="V136" t="str">
            <v>Blauer Stern Überherrn 1</v>
          </cell>
        </row>
        <row r="137">
          <cell r="L137" t="str">
            <v>KSV Riol 1</v>
          </cell>
          <cell r="Q137" t="str">
            <v>Union Gelsenkirchen 2</v>
          </cell>
          <cell r="V137" t="str">
            <v>SKV Trier 1</v>
          </cell>
        </row>
        <row r="138">
          <cell r="L138" t="str">
            <v>KSV Riol 1</v>
          </cell>
          <cell r="Q138" t="str">
            <v>Union Gelsenkirchen 2</v>
          </cell>
          <cell r="V138" t="str">
            <v>SKV Trier 1</v>
          </cell>
        </row>
        <row r="139">
          <cell r="L139" t="str">
            <v>KSV Riol 1</v>
          </cell>
          <cell r="Q139" t="str">
            <v>Union Gelsenkirchen 2</v>
          </cell>
          <cell r="V139" t="str">
            <v>SKV Trier 1</v>
          </cell>
        </row>
        <row r="140">
          <cell r="L140" t="str">
            <v>KSV Riol 1</v>
          </cell>
          <cell r="Q140" t="str">
            <v>KC 88 Wettenberg 1</v>
          </cell>
          <cell r="V140" t="str">
            <v>SKV Trier 1</v>
          </cell>
        </row>
        <row r="141">
          <cell r="L141" t="str">
            <v>KSV Riol 1</v>
          </cell>
          <cell r="Q141" t="str">
            <v>KC 88 Wettenberg 1</v>
          </cell>
          <cell r="V141" t="str">
            <v>SKV Trier 1</v>
          </cell>
        </row>
        <row r="142">
          <cell r="L142" t="str">
            <v>KSV Riol 1</v>
          </cell>
          <cell r="Q142" t="str">
            <v>KC 88 Wettenberg 1</v>
          </cell>
          <cell r="V142" t="str">
            <v>SKV Trier 1</v>
          </cell>
        </row>
        <row r="143">
          <cell r="L143" t="str">
            <v>KSV Riol 1</v>
          </cell>
          <cell r="Q143" t="str">
            <v>KC 88 Wettenberg 1</v>
          </cell>
          <cell r="V143" t="str">
            <v>SKV Trier 1</v>
          </cell>
        </row>
        <row r="144">
          <cell r="L144" t="str">
            <v>KSV Riol 1</v>
          </cell>
          <cell r="Q144" t="str">
            <v>KC 88 Wettenberg 1</v>
          </cell>
          <cell r="V144" t="str">
            <v>SKV Trier 1</v>
          </cell>
        </row>
        <row r="145">
          <cell r="L145" t="str">
            <v>KSV Riol 1</v>
          </cell>
          <cell r="Q145" t="str">
            <v>KC 88 Wettenberg 1</v>
          </cell>
          <cell r="V145" t="str">
            <v>SKV Trier 1</v>
          </cell>
        </row>
        <row r="146">
          <cell r="L146" t="str">
            <v>KSV Riol 1</v>
          </cell>
          <cell r="Q146" t="str">
            <v>KC 88 Wettenberg 1</v>
          </cell>
          <cell r="V146" t="str">
            <v>SKV Trier 1</v>
          </cell>
        </row>
        <row r="147">
          <cell r="L147" t="str">
            <v>KSV Riol 1</v>
          </cell>
          <cell r="Q147" t="str">
            <v>KC 88 Wettenberg 1</v>
          </cell>
          <cell r="V147" t="str">
            <v>SKV Trier 1</v>
          </cell>
        </row>
        <row r="148">
          <cell r="L148" t="str">
            <v>KSV Riol 1</v>
          </cell>
          <cell r="Q148" t="str">
            <v>KC 88 Wettenberg 1</v>
          </cell>
          <cell r="V148" t="str">
            <v>SKV Trier 1</v>
          </cell>
        </row>
        <row r="149">
          <cell r="L149" t="str">
            <v>KSV Riol 1</v>
          </cell>
          <cell r="Q149" t="str">
            <v>KC 88 Wettenberg 1</v>
          </cell>
          <cell r="V149" t="str">
            <v>SKV Trier 1</v>
          </cell>
        </row>
        <row r="150">
          <cell r="L150" t="str">
            <v>KSV Riol 1</v>
          </cell>
          <cell r="Q150" t="str">
            <v>KC 88 Wettenberg 1</v>
          </cell>
          <cell r="V150" t="str">
            <v>SKV Trier 1</v>
          </cell>
        </row>
        <row r="151">
          <cell r="L151" t="str">
            <v>KSV Riol 1</v>
          </cell>
          <cell r="Q151" t="str">
            <v>KC 88 Wettenberg 1</v>
          </cell>
          <cell r="V151" t="str">
            <v>SKV Trier 1</v>
          </cell>
        </row>
        <row r="152">
          <cell r="V152" t="str">
            <v>SKV Trier 1</v>
          </cell>
        </row>
        <row r="153">
          <cell r="V153" t="str">
            <v>TuS Kirchberg 1</v>
          </cell>
        </row>
        <row r="154">
          <cell r="V154" t="str">
            <v>TuS Kirchberg 1</v>
          </cell>
        </row>
        <row r="155">
          <cell r="V155" t="str">
            <v>TuS Kirchberg 1</v>
          </cell>
        </row>
        <row r="156">
          <cell r="V156" t="str">
            <v>TuS Kirchberg 1</v>
          </cell>
        </row>
        <row r="157">
          <cell r="L157" t="str">
            <v>Union Gelsenkirchen 1</v>
          </cell>
          <cell r="V157" t="str">
            <v>TuS Kirchberg 1</v>
          </cell>
        </row>
        <row r="158">
          <cell r="L158" t="str">
            <v>Union Gelsenkirchen 1</v>
          </cell>
          <cell r="V158" t="str">
            <v>TuS Kirchberg 1</v>
          </cell>
        </row>
        <row r="159">
          <cell r="L159" t="str">
            <v>Union Gelsenkirchen 1</v>
          </cell>
          <cell r="V159" t="str">
            <v>TuS Kirchberg 1</v>
          </cell>
        </row>
        <row r="160">
          <cell r="L160" t="str">
            <v>Union Gelsenkirchen 1</v>
          </cell>
          <cell r="V160" t="str">
            <v>TuS Kirchberg 1</v>
          </cell>
        </row>
        <row r="161">
          <cell r="L161" t="str">
            <v>Union Gelsenkirchen 1</v>
          </cell>
        </row>
        <row r="162">
          <cell r="L162" t="str">
            <v>Union Gelsenkirchen 1</v>
          </cell>
        </row>
        <row r="163">
          <cell r="L163" t="str">
            <v>Union Gelsenkirchen 1</v>
          </cell>
        </row>
        <row r="164">
          <cell r="L164" t="str">
            <v>Union Gelsenkirchen 1</v>
          </cell>
        </row>
        <row r="165">
          <cell r="L165" t="str">
            <v>Union Gelsenkirchen 1</v>
          </cell>
        </row>
        <row r="166">
          <cell r="L166" t="str">
            <v>Union Gelsenkirchen 1</v>
          </cell>
        </row>
        <row r="167">
          <cell r="L167" t="str">
            <v>Union Gelsenkirchen 1</v>
          </cell>
        </row>
        <row r="168">
          <cell r="L168" t="str">
            <v>Union Gelsenkirchen 1</v>
          </cell>
        </row>
        <row r="169">
          <cell r="L169" t="str">
            <v>Union Gelsenkirchen 1</v>
          </cell>
        </row>
        <row r="170">
          <cell r="L170" t="str">
            <v>Union Gelsenkirchen 1</v>
          </cell>
        </row>
        <row r="171">
          <cell r="L171" t="str">
            <v>Union Gelsenkirchen 1</v>
          </cell>
        </row>
        <row r="172">
          <cell r="L172" t="str">
            <v>Union Gelsenkirchen 1</v>
          </cell>
        </row>
        <row r="173">
          <cell r="L173" t="str">
            <v>Union Gelsenkirchen 1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V55"/>
  <sheetViews>
    <sheetView showGridLines="0" zoomScale="75" zoomScaleNormal="100" workbookViewId="0">
      <selection activeCell="N4" sqref="N4:V4"/>
    </sheetView>
  </sheetViews>
  <sheetFormatPr baseColWidth="10" defaultColWidth="11.44140625" defaultRowHeight="13.2" x14ac:dyDescent="0.25"/>
  <cols>
    <col min="1" max="1" width="1.44140625" style="2" customWidth="1"/>
    <col min="2" max="2" width="4.6640625" style="2" customWidth="1"/>
    <col min="3" max="3" width="6.44140625" style="2" customWidth="1"/>
    <col min="4" max="4" width="6.109375" style="2" customWidth="1"/>
    <col min="5" max="5" width="6.44140625" style="2" customWidth="1"/>
    <col min="6" max="6" width="2.33203125" style="2" customWidth="1"/>
    <col min="7" max="7" width="5.44140625" style="2" customWidth="1"/>
    <col min="8" max="8" width="3.5546875" style="2" customWidth="1"/>
    <col min="9" max="9" width="4.88671875" style="2" customWidth="1"/>
    <col min="10" max="10" width="2.88671875" style="2" customWidth="1"/>
    <col min="11" max="11" width="4.33203125" style="2" customWidth="1"/>
    <col min="12" max="12" width="3.88671875" style="2" customWidth="1"/>
    <col min="13" max="13" width="4.5546875" style="2" customWidth="1"/>
    <col min="14" max="14" width="3.44140625" style="2" customWidth="1"/>
    <col min="15" max="15" width="4.5546875" style="2" customWidth="1"/>
    <col min="16" max="16" width="4.88671875" style="2" customWidth="1"/>
    <col min="17" max="17" width="5.109375" style="2" customWidth="1"/>
    <col min="18" max="18" width="3" style="2" customWidth="1"/>
    <col min="19" max="19" width="6" style="2" customWidth="1"/>
    <col min="20" max="20" width="8.6640625" style="2" customWidth="1"/>
    <col min="21" max="21" width="2.6640625" style="2" customWidth="1"/>
    <col min="22" max="22" width="4.33203125" style="2" customWidth="1"/>
    <col min="23" max="23" width="4.44140625" style="2" customWidth="1"/>
    <col min="24" max="24" width="0" style="2" hidden="1" customWidth="1"/>
    <col min="25" max="16384" width="11.44140625" style="2"/>
  </cols>
  <sheetData>
    <row r="1" spans="1:22" ht="30" customHeight="1" x14ac:dyDescent="0.4">
      <c r="A1" s="1"/>
      <c r="B1" s="260" t="s">
        <v>36</v>
      </c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2"/>
    </row>
    <row r="2" spans="1:22" s="1" customFormat="1" x14ac:dyDescent="0.25"/>
    <row r="3" spans="1:22" s="1" customFormat="1" ht="21" x14ac:dyDescent="0.3">
      <c r="A3" s="4"/>
      <c r="B3" s="265" t="s">
        <v>12</v>
      </c>
      <c r="C3" s="265"/>
      <c r="D3" s="265"/>
      <c r="E3" s="265"/>
      <c r="F3" s="265"/>
      <c r="G3" s="265"/>
      <c r="H3" s="263"/>
      <c r="I3" s="263"/>
      <c r="J3" s="264"/>
      <c r="K3" s="264"/>
      <c r="L3" s="20"/>
      <c r="M3" s="13"/>
      <c r="N3" s="5"/>
      <c r="P3" s="22"/>
      <c r="Q3" s="10"/>
      <c r="R3" s="10"/>
      <c r="S3" s="10"/>
      <c r="T3" s="10"/>
      <c r="U3" s="10"/>
      <c r="V3" s="10"/>
    </row>
    <row r="4" spans="1:22" s="1" customFormat="1" ht="33.75" customHeight="1" x14ac:dyDescent="0.4">
      <c r="B4" s="242" t="s">
        <v>2</v>
      </c>
      <c r="C4" s="242"/>
      <c r="D4" s="253" t="str">
        <f>IF('Eingabe alle Gassen'!S8="","Achtung!",'Eingabe alle Gassen'!S8)</f>
        <v>Achtung!</v>
      </c>
      <c r="E4" s="254"/>
      <c r="F4" s="254"/>
      <c r="G4" s="255"/>
      <c r="H4" s="19"/>
      <c r="I4" s="28"/>
      <c r="J4" s="45" t="s">
        <v>17</v>
      </c>
      <c r="K4" s="28"/>
      <c r="L4" s="28"/>
      <c r="M4" s="28"/>
      <c r="N4" s="237" t="str">
        <f>'Eingabe alle Gassen'!F2</f>
        <v>Bezirksklasse</v>
      </c>
      <c r="O4" s="238"/>
      <c r="P4" s="238"/>
      <c r="Q4" s="238"/>
      <c r="R4" s="238"/>
      <c r="S4" s="238"/>
      <c r="T4" s="238"/>
      <c r="U4" s="238"/>
      <c r="V4" s="239"/>
    </row>
    <row r="5" spans="1:22" s="1" customFormat="1" ht="9.75" customHeight="1" x14ac:dyDescent="0.4">
      <c r="B5" s="266"/>
      <c r="C5" s="266"/>
      <c r="D5" s="14"/>
      <c r="E5" s="21"/>
      <c r="F5" s="264"/>
      <c r="G5" s="264"/>
      <c r="H5" s="263"/>
      <c r="I5" s="263"/>
      <c r="J5" s="264"/>
      <c r="K5" s="264"/>
      <c r="L5" s="20"/>
      <c r="M5" s="13"/>
      <c r="N5" s="5"/>
      <c r="P5" s="15"/>
      <c r="Q5" s="15"/>
      <c r="R5" s="15"/>
      <c r="S5" s="15"/>
      <c r="T5" s="15"/>
      <c r="U5" s="15"/>
      <c r="V5" s="15"/>
    </row>
    <row r="6" spans="1:22" s="1" customFormat="1" ht="33.75" customHeight="1" x14ac:dyDescent="0.4">
      <c r="B6" s="242" t="s">
        <v>13</v>
      </c>
      <c r="C6" s="242"/>
      <c r="D6" s="256" t="str">
        <f>IF('Eingabe alle Gassen'!L8="","Achtung!",'Eingabe alle Gassen'!L8)</f>
        <v>Achtung!</v>
      </c>
      <c r="E6" s="254"/>
      <c r="F6" s="254"/>
      <c r="G6" s="255"/>
      <c r="H6" s="16"/>
      <c r="I6" s="27"/>
      <c r="J6" s="55" t="s">
        <v>18</v>
      </c>
      <c r="K6" s="27"/>
      <c r="L6" s="27"/>
      <c r="M6" s="46"/>
      <c r="N6" s="237" t="str">
        <f>IF('Eingabe alle Gassen'!D8="","Achtung!",'Eingabe alle Gassen'!D8)</f>
        <v>Achtung!</v>
      </c>
      <c r="O6" s="238"/>
      <c r="P6" s="238"/>
      <c r="Q6" s="238"/>
      <c r="R6" s="238"/>
      <c r="S6" s="238"/>
      <c r="T6" s="238"/>
      <c r="U6" s="238"/>
      <c r="V6" s="239"/>
    </row>
    <row r="7" spans="1:22" s="1" customFormat="1" ht="6.75" hidden="1" customHeight="1" x14ac:dyDescent="0.25">
      <c r="B7" s="7"/>
      <c r="G7" s="267"/>
      <c r="H7" s="267"/>
      <c r="I7" s="267"/>
      <c r="J7" s="267"/>
      <c r="K7" s="267"/>
      <c r="L7" s="267"/>
      <c r="M7" s="267"/>
      <c r="N7" s="267"/>
    </row>
    <row r="8" spans="1:22" s="1" customFormat="1" ht="9" hidden="1" customHeight="1" x14ac:dyDescent="0.25">
      <c r="B8" s="23"/>
      <c r="C8" s="258"/>
      <c r="D8" s="3"/>
      <c r="E8" s="3"/>
      <c r="F8" s="24"/>
      <c r="G8" s="24"/>
      <c r="H8" s="24"/>
      <c r="I8" s="24"/>
      <c r="J8" s="8"/>
      <c r="K8" s="3"/>
      <c r="L8" s="3"/>
      <c r="M8" s="3"/>
      <c r="N8" s="271"/>
      <c r="O8" s="271"/>
      <c r="P8" s="271"/>
      <c r="Q8" s="271"/>
      <c r="R8" s="271"/>
      <c r="S8" s="3"/>
      <c r="T8" s="268"/>
      <c r="U8" s="258"/>
      <c r="V8" s="258"/>
    </row>
    <row r="9" spans="1:22" s="1" customFormat="1" ht="8.25" hidden="1" customHeight="1" x14ac:dyDescent="0.25">
      <c r="B9" s="18"/>
      <c r="C9" s="258"/>
      <c r="D9" s="257"/>
      <c r="E9" s="257"/>
      <c r="F9" s="270"/>
      <c r="G9" s="270"/>
      <c r="H9" s="270"/>
      <c r="I9" s="270"/>
      <c r="J9" s="257"/>
      <c r="K9" s="257"/>
      <c r="L9" s="257"/>
      <c r="M9" s="257"/>
      <c r="N9" s="269"/>
      <c r="O9" s="269"/>
      <c r="P9" s="269"/>
      <c r="Q9" s="269"/>
      <c r="R9" s="269"/>
      <c r="S9" s="9"/>
      <c r="T9" s="258"/>
      <c r="U9" s="258"/>
      <c r="V9" s="258"/>
    </row>
    <row r="10" spans="1:22" s="1" customFormat="1" ht="9" customHeight="1" x14ac:dyDescent="0.25">
      <c r="B10" s="7"/>
      <c r="C10" s="3"/>
      <c r="D10" s="3"/>
    </row>
    <row r="11" spans="1:22" s="1" customFormat="1" ht="26.25" customHeight="1" x14ac:dyDescent="0.25">
      <c r="B11" s="237" t="str">
        <f>IF('Eingabe alle Gassen'!D11="","Achtung!",'Eingabe alle Gassen'!D11)</f>
        <v>Achtung!</v>
      </c>
      <c r="C11" s="238"/>
      <c r="D11" s="238"/>
      <c r="E11" s="238"/>
      <c r="F11" s="238"/>
      <c r="G11" s="238"/>
      <c r="H11" s="238"/>
      <c r="I11" s="239"/>
      <c r="J11" s="259" t="s">
        <v>16</v>
      </c>
      <c r="K11" s="259"/>
      <c r="L11" s="259"/>
      <c r="M11" s="259"/>
      <c r="N11" s="237" t="str">
        <f>IF('Eingabe alle Gassen'!D24="","Achtung!",'Eingabe alle Gassen'!D24)</f>
        <v>Achtung!</v>
      </c>
      <c r="O11" s="238"/>
      <c r="P11" s="238"/>
      <c r="Q11" s="238"/>
      <c r="R11" s="238"/>
      <c r="S11" s="238"/>
      <c r="T11" s="238"/>
      <c r="U11" s="238"/>
      <c r="V11" s="239"/>
    </row>
    <row r="12" spans="1:22" s="1" customFormat="1" ht="15" customHeight="1" x14ac:dyDescent="0.25">
      <c r="B12" s="37"/>
      <c r="C12" s="37"/>
      <c r="D12" s="37"/>
      <c r="E12" s="37"/>
      <c r="F12" s="37"/>
      <c r="G12" s="37"/>
      <c r="H12" s="37"/>
      <c r="I12" s="37"/>
      <c r="J12" s="259"/>
      <c r="K12" s="259"/>
      <c r="L12" s="259"/>
      <c r="M12" s="259"/>
      <c r="N12" s="26"/>
      <c r="O12" s="26"/>
      <c r="P12" s="26"/>
      <c r="Q12" s="26"/>
      <c r="R12" s="26"/>
      <c r="S12" s="26"/>
      <c r="T12" s="26"/>
      <c r="U12" s="26"/>
      <c r="V12" s="26"/>
    </row>
    <row r="13" spans="1:22" ht="18.75" customHeight="1" x14ac:dyDescent="0.25">
      <c r="A13" s="272"/>
      <c r="B13" s="29" t="s">
        <v>14</v>
      </c>
      <c r="C13" s="235" t="s">
        <v>11</v>
      </c>
      <c r="D13" s="235"/>
      <c r="E13" s="235"/>
      <c r="F13" s="235"/>
      <c r="G13" s="235"/>
      <c r="H13" s="235" t="s">
        <v>0</v>
      </c>
      <c r="I13" s="235"/>
      <c r="J13" s="233" t="s">
        <v>15</v>
      </c>
      <c r="K13" s="234"/>
      <c r="L13" s="38"/>
      <c r="M13" s="29" t="s">
        <v>14</v>
      </c>
      <c r="N13" s="235" t="s">
        <v>11</v>
      </c>
      <c r="O13" s="235"/>
      <c r="P13" s="235"/>
      <c r="Q13" s="235"/>
      <c r="R13" s="235"/>
      <c r="S13" s="236"/>
      <c r="T13" s="29" t="s">
        <v>0</v>
      </c>
      <c r="U13" s="233" t="s">
        <v>15</v>
      </c>
      <c r="V13" s="234"/>
    </row>
    <row r="14" spans="1:22" ht="12.75" customHeight="1" x14ac:dyDescent="0.25">
      <c r="A14" s="272"/>
      <c r="B14" s="273" t="s">
        <v>3</v>
      </c>
      <c r="C14" s="275" t="str">
        <f>IF('Eingabe alle Gassen'!D15=0,"",'Eingabe alle Gassen'!D15)</f>
        <v/>
      </c>
      <c r="D14" s="275"/>
      <c r="E14" s="275"/>
      <c r="F14" s="275"/>
      <c r="G14" s="275"/>
      <c r="H14" s="276" t="str">
        <f>IF('Eingabe alle Gassen'!T15=0,"",'Eingabe alle Gassen'!T15)</f>
        <v/>
      </c>
      <c r="I14" s="276"/>
      <c r="J14" s="243" t="str">
        <f>IF($H$26="","",'Eingabe alle Gassen'!U15)</f>
        <v/>
      </c>
      <c r="K14" s="243"/>
      <c r="L14" s="47"/>
      <c r="M14" s="244" t="s">
        <v>3</v>
      </c>
      <c r="N14" s="245" t="str">
        <f>IF('Eingabe alle Gassen'!D28=0,"",'Eingabe alle Gassen'!D28)</f>
        <v/>
      </c>
      <c r="O14" s="246"/>
      <c r="P14" s="246"/>
      <c r="Q14" s="246"/>
      <c r="R14" s="246"/>
      <c r="S14" s="247"/>
      <c r="T14" s="251" t="str">
        <f>IF('Eingabe alle Gassen'!T28=0,"",'Eingabe alle Gassen'!T28)</f>
        <v/>
      </c>
      <c r="U14" s="243" t="str">
        <f>IF($H$26="","",'Eingabe alle Gassen'!U28)</f>
        <v/>
      </c>
      <c r="V14" s="243"/>
    </row>
    <row r="15" spans="1:22" ht="12.75" customHeight="1" x14ac:dyDescent="0.25">
      <c r="A15" s="272"/>
      <c r="B15" s="274"/>
      <c r="C15" s="275"/>
      <c r="D15" s="275"/>
      <c r="E15" s="275"/>
      <c r="F15" s="275"/>
      <c r="G15" s="275"/>
      <c r="H15" s="276"/>
      <c r="I15" s="276"/>
      <c r="J15" s="243"/>
      <c r="K15" s="243"/>
      <c r="L15" s="47"/>
      <c r="M15" s="244"/>
      <c r="N15" s="248"/>
      <c r="O15" s="249"/>
      <c r="P15" s="249"/>
      <c r="Q15" s="249"/>
      <c r="R15" s="249"/>
      <c r="S15" s="250"/>
      <c r="T15" s="252"/>
      <c r="U15" s="243"/>
      <c r="V15" s="243"/>
    </row>
    <row r="16" spans="1:22" ht="12.75" customHeight="1" x14ac:dyDescent="0.25">
      <c r="A16" s="272"/>
      <c r="B16" s="244" t="s">
        <v>4</v>
      </c>
      <c r="C16" s="275" t="str">
        <f>IF('Eingabe alle Gassen'!D16=0,"",'Eingabe alle Gassen'!D16)</f>
        <v/>
      </c>
      <c r="D16" s="275"/>
      <c r="E16" s="275"/>
      <c r="F16" s="275"/>
      <c r="G16" s="275"/>
      <c r="H16" s="276" t="str">
        <f>IF('Eingabe alle Gassen'!T16=0,"",'Eingabe alle Gassen'!T16)</f>
        <v/>
      </c>
      <c r="I16" s="276"/>
      <c r="J16" s="243" t="str">
        <f>IF($H$26="","",'Eingabe alle Gassen'!U16)</f>
        <v/>
      </c>
      <c r="K16" s="243"/>
      <c r="L16" s="47"/>
      <c r="M16" s="244" t="s">
        <v>4</v>
      </c>
      <c r="N16" s="245" t="str">
        <f>IF('Eingabe alle Gassen'!D29=0,"",'Eingabe alle Gassen'!D29)</f>
        <v/>
      </c>
      <c r="O16" s="246"/>
      <c r="P16" s="246"/>
      <c r="Q16" s="246"/>
      <c r="R16" s="246"/>
      <c r="S16" s="247"/>
      <c r="T16" s="251" t="str">
        <f>IF('Eingabe alle Gassen'!T29=0,"",'Eingabe alle Gassen'!T29)</f>
        <v/>
      </c>
      <c r="U16" s="243" t="str">
        <f>IF($H$26="","",'Eingabe alle Gassen'!U29)</f>
        <v/>
      </c>
      <c r="V16" s="243"/>
    </row>
    <row r="17" spans="1:22" ht="12.75" customHeight="1" x14ac:dyDescent="0.25">
      <c r="A17" s="272"/>
      <c r="B17" s="244"/>
      <c r="C17" s="275"/>
      <c r="D17" s="275"/>
      <c r="E17" s="275"/>
      <c r="F17" s="275"/>
      <c r="G17" s="275"/>
      <c r="H17" s="276"/>
      <c r="I17" s="276"/>
      <c r="J17" s="243"/>
      <c r="K17" s="243"/>
      <c r="L17" s="47"/>
      <c r="M17" s="244"/>
      <c r="N17" s="248"/>
      <c r="O17" s="249"/>
      <c r="P17" s="249"/>
      <c r="Q17" s="249"/>
      <c r="R17" s="249"/>
      <c r="S17" s="250"/>
      <c r="T17" s="252"/>
      <c r="U17" s="243"/>
      <c r="V17" s="243"/>
    </row>
    <row r="18" spans="1:22" ht="12.75" customHeight="1" x14ac:dyDescent="0.25">
      <c r="A18" s="272"/>
      <c r="B18" s="244" t="s">
        <v>5</v>
      </c>
      <c r="C18" s="275" t="str">
        <f>IF('Eingabe alle Gassen'!D17=0,"",'Eingabe alle Gassen'!D17)</f>
        <v/>
      </c>
      <c r="D18" s="275"/>
      <c r="E18" s="275"/>
      <c r="F18" s="275"/>
      <c r="G18" s="275"/>
      <c r="H18" s="276" t="str">
        <f>IF('Eingabe alle Gassen'!T17=0,"",'Eingabe alle Gassen'!T17)</f>
        <v/>
      </c>
      <c r="I18" s="276"/>
      <c r="J18" s="243" t="str">
        <f>IF($H$26="","",'Eingabe alle Gassen'!U17)</f>
        <v/>
      </c>
      <c r="K18" s="243"/>
      <c r="L18" s="47"/>
      <c r="M18" s="244" t="s">
        <v>5</v>
      </c>
      <c r="N18" s="245" t="str">
        <f>IF('Eingabe alle Gassen'!D30=0,"",'Eingabe alle Gassen'!D30)</f>
        <v/>
      </c>
      <c r="O18" s="246"/>
      <c r="P18" s="246"/>
      <c r="Q18" s="246"/>
      <c r="R18" s="246"/>
      <c r="S18" s="247"/>
      <c r="T18" s="251" t="str">
        <f>IF('Eingabe alle Gassen'!T30=0,"",'Eingabe alle Gassen'!T30)</f>
        <v/>
      </c>
      <c r="U18" s="243" t="str">
        <f>IF($H$26="","",'Eingabe alle Gassen'!U30)</f>
        <v/>
      </c>
      <c r="V18" s="243"/>
    </row>
    <row r="19" spans="1:22" ht="12.75" customHeight="1" x14ac:dyDescent="0.25">
      <c r="A19" s="272"/>
      <c r="B19" s="244"/>
      <c r="C19" s="275"/>
      <c r="D19" s="275"/>
      <c r="E19" s="275"/>
      <c r="F19" s="275"/>
      <c r="G19" s="275"/>
      <c r="H19" s="276"/>
      <c r="I19" s="276"/>
      <c r="J19" s="243"/>
      <c r="K19" s="243"/>
      <c r="L19" s="47"/>
      <c r="M19" s="244"/>
      <c r="N19" s="248"/>
      <c r="O19" s="249"/>
      <c r="P19" s="249"/>
      <c r="Q19" s="249"/>
      <c r="R19" s="249"/>
      <c r="S19" s="250"/>
      <c r="T19" s="252"/>
      <c r="U19" s="243"/>
      <c r="V19" s="243"/>
    </row>
    <row r="20" spans="1:22" ht="12.75" customHeight="1" x14ac:dyDescent="0.25">
      <c r="A20" s="272"/>
      <c r="B20" s="244" t="s">
        <v>6</v>
      </c>
      <c r="C20" s="275" t="str">
        <f>IF('Eingabe alle Gassen'!D18=0,"",'Eingabe alle Gassen'!D18)</f>
        <v/>
      </c>
      <c r="D20" s="275"/>
      <c r="E20" s="275"/>
      <c r="F20" s="275"/>
      <c r="G20" s="275"/>
      <c r="H20" s="276" t="str">
        <f>IF('Eingabe alle Gassen'!T18=0,"",'Eingabe alle Gassen'!T18)</f>
        <v/>
      </c>
      <c r="I20" s="276"/>
      <c r="J20" s="243" t="str">
        <f>IF($H$26="","",'Eingabe alle Gassen'!U18)</f>
        <v/>
      </c>
      <c r="K20" s="243"/>
      <c r="L20" s="47"/>
      <c r="M20" s="244" t="s">
        <v>6</v>
      </c>
      <c r="N20" s="245" t="str">
        <f>IF('Eingabe alle Gassen'!D31=0,"",'Eingabe alle Gassen'!D31)</f>
        <v/>
      </c>
      <c r="O20" s="246"/>
      <c r="P20" s="246"/>
      <c r="Q20" s="246"/>
      <c r="R20" s="246"/>
      <c r="S20" s="247"/>
      <c r="T20" s="251" t="str">
        <f>IF('Eingabe alle Gassen'!T31=0,"",'Eingabe alle Gassen'!T31)</f>
        <v/>
      </c>
      <c r="U20" s="243" t="str">
        <f>IF($H$26="","",'Eingabe alle Gassen'!U31)</f>
        <v/>
      </c>
      <c r="V20" s="243"/>
    </row>
    <row r="21" spans="1:22" ht="12.75" customHeight="1" x14ac:dyDescent="0.25">
      <c r="A21" s="272"/>
      <c r="B21" s="244"/>
      <c r="C21" s="275"/>
      <c r="D21" s="275"/>
      <c r="E21" s="275"/>
      <c r="F21" s="275"/>
      <c r="G21" s="275"/>
      <c r="H21" s="276"/>
      <c r="I21" s="276"/>
      <c r="J21" s="243"/>
      <c r="K21" s="243"/>
      <c r="L21" s="47"/>
      <c r="M21" s="244"/>
      <c r="N21" s="248"/>
      <c r="O21" s="249"/>
      <c r="P21" s="249"/>
      <c r="Q21" s="249"/>
      <c r="R21" s="249"/>
      <c r="S21" s="250"/>
      <c r="T21" s="252"/>
      <c r="U21" s="243"/>
      <c r="V21" s="243"/>
    </row>
    <row r="22" spans="1:22" ht="12.75" hidden="1" customHeight="1" x14ac:dyDescent="0.25">
      <c r="A22" s="272"/>
      <c r="B22" s="244" t="s">
        <v>7</v>
      </c>
      <c r="C22" s="275" t="str">
        <f>IF('Eingabe alle Gassen'!D19=0,"",'Eingabe alle Gassen'!D19)</f>
        <v/>
      </c>
      <c r="D22" s="275"/>
      <c r="E22" s="275"/>
      <c r="F22" s="275"/>
      <c r="G22" s="275"/>
      <c r="H22" s="276" t="str">
        <f>IF('Eingabe alle Gassen'!T19=0,"",'Eingabe alle Gassen'!T19)</f>
        <v/>
      </c>
      <c r="I22" s="276"/>
      <c r="J22" s="243" t="str">
        <f>IF($H$26="","",'Eingabe alle Gassen'!U19)</f>
        <v/>
      </c>
      <c r="K22" s="243"/>
      <c r="L22" s="47"/>
      <c r="M22" s="244" t="s">
        <v>7</v>
      </c>
      <c r="N22" s="245" t="str">
        <f>IF('Eingabe alle Gassen'!D32=0,"",'Eingabe alle Gassen'!D32)</f>
        <v/>
      </c>
      <c r="O22" s="246"/>
      <c r="P22" s="246"/>
      <c r="Q22" s="246"/>
      <c r="R22" s="246"/>
      <c r="S22" s="247"/>
      <c r="T22" s="251" t="str">
        <f>IF('Eingabe alle Gassen'!T32=0,"",'Eingabe alle Gassen'!T32)</f>
        <v/>
      </c>
      <c r="U22" s="243" t="str">
        <f>IF($H$26="","",'Eingabe alle Gassen'!U32)</f>
        <v/>
      </c>
      <c r="V22" s="243"/>
    </row>
    <row r="23" spans="1:22" ht="12.75" hidden="1" customHeight="1" x14ac:dyDescent="0.25">
      <c r="A23" s="272"/>
      <c r="B23" s="244"/>
      <c r="C23" s="275"/>
      <c r="D23" s="275"/>
      <c r="E23" s="275"/>
      <c r="F23" s="275"/>
      <c r="G23" s="275"/>
      <c r="H23" s="276"/>
      <c r="I23" s="276"/>
      <c r="J23" s="243"/>
      <c r="K23" s="243"/>
      <c r="L23" s="47"/>
      <c r="M23" s="244"/>
      <c r="N23" s="248"/>
      <c r="O23" s="249"/>
      <c r="P23" s="249"/>
      <c r="Q23" s="249"/>
      <c r="R23" s="249"/>
      <c r="S23" s="250"/>
      <c r="T23" s="252"/>
      <c r="U23" s="243"/>
      <c r="V23" s="243"/>
    </row>
    <row r="24" spans="1:22" ht="12.75" hidden="1" customHeight="1" x14ac:dyDescent="0.25">
      <c r="A24" s="272"/>
      <c r="B24" s="244" t="s">
        <v>8</v>
      </c>
      <c r="C24" s="275" t="str">
        <f>IF('Eingabe alle Gassen'!D20=0,"",'Eingabe alle Gassen'!D20)</f>
        <v/>
      </c>
      <c r="D24" s="275"/>
      <c r="E24" s="275"/>
      <c r="F24" s="275"/>
      <c r="G24" s="275"/>
      <c r="H24" s="276" t="str">
        <f>IF('Eingabe alle Gassen'!T20=0,"",'Eingabe alle Gassen'!T20)</f>
        <v/>
      </c>
      <c r="I24" s="276"/>
      <c r="J24" s="243" t="str">
        <f>IF($H$26="","",'Eingabe alle Gassen'!U20)</f>
        <v/>
      </c>
      <c r="K24" s="243"/>
      <c r="L24" s="47"/>
      <c r="M24" s="244" t="s">
        <v>8</v>
      </c>
      <c r="N24" s="245" t="str">
        <f>IF('Eingabe alle Gassen'!D33=0,"",'Eingabe alle Gassen'!D33)</f>
        <v/>
      </c>
      <c r="O24" s="246"/>
      <c r="P24" s="246"/>
      <c r="Q24" s="246"/>
      <c r="R24" s="246"/>
      <c r="S24" s="247"/>
      <c r="T24" s="251" t="str">
        <f>IF('Eingabe alle Gassen'!T33=0,"",'Eingabe alle Gassen'!T33)</f>
        <v/>
      </c>
      <c r="U24" s="243" t="str">
        <f>IF($H$26="","",'Eingabe alle Gassen'!U33)</f>
        <v/>
      </c>
      <c r="V24" s="243"/>
    </row>
    <row r="25" spans="1:22" ht="12.75" hidden="1" customHeight="1" x14ac:dyDescent="0.25">
      <c r="A25" s="272"/>
      <c r="B25" s="244"/>
      <c r="C25" s="275"/>
      <c r="D25" s="275"/>
      <c r="E25" s="275"/>
      <c r="F25" s="275"/>
      <c r="G25" s="275"/>
      <c r="H25" s="276"/>
      <c r="I25" s="276"/>
      <c r="J25" s="243"/>
      <c r="K25" s="243"/>
      <c r="L25" s="47"/>
      <c r="M25" s="244"/>
      <c r="N25" s="248"/>
      <c r="O25" s="249"/>
      <c r="P25" s="249"/>
      <c r="Q25" s="249"/>
      <c r="R25" s="249"/>
      <c r="S25" s="250"/>
      <c r="T25" s="252"/>
      <c r="U25" s="243"/>
      <c r="V25" s="243"/>
    </row>
    <row r="26" spans="1:22" ht="25.5" customHeight="1" x14ac:dyDescent="0.25">
      <c r="A26" s="1"/>
      <c r="B26" s="6"/>
      <c r="C26" s="286" t="s">
        <v>19</v>
      </c>
      <c r="D26" s="286"/>
      <c r="E26" s="286"/>
      <c r="F26" s="286"/>
      <c r="G26" s="6"/>
      <c r="H26" s="287" t="str">
        <f>IF(H14="","",SUM(H14:I25))</f>
        <v/>
      </c>
      <c r="I26" s="288"/>
      <c r="J26" s="291" t="str">
        <f>IF(J14="","",SUM(J14:K25))</f>
        <v/>
      </c>
      <c r="K26" s="290"/>
      <c r="L26" s="11"/>
      <c r="M26" s="6"/>
      <c r="N26" s="6"/>
      <c r="O26" s="286" t="s">
        <v>19</v>
      </c>
      <c r="P26" s="286"/>
      <c r="Q26" s="286"/>
      <c r="R26" s="286"/>
      <c r="S26" s="17"/>
      <c r="T26" s="48" t="str">
        <f>IF(T14="","",SUM(T14:T25))</f>
        <v/>
      </c>
      <c r="U26" s="289" t="str">
        <f>IF(U14="","",SUM(U14:V25))</f>
        <v/>
      </c>
      <c r="V26" s="290"/>
    </row>
    <row r="27" spans="1:22" ht="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6.75" customHeight="1" x14ac:dyDescent="0.25">
      <c r="A28" s="1"/>
      <c r="B28" s="1"/>
      <c r="C28" s="1"/>
      <c r="D28" s="1"/>
      <c r="E28" s="1"/>
      <c r="F28" s="25"/>
      <c r="G28" s="25"/>
      <c r="H28" s="241"/>
      <c r="I28" s="241"/>
      <c r="J28" s="25"/>
      <c r="K28" s="25"/>
      <c r="L28" s="25"/>
      <c r="M28" s="10"/>
      <c r="N28" s="10"/>
      <c r="O28" s="10"/>
      <c r="P28" s="10"/>
      <c r="Q28" s="10"/>
      <c r="R28" s="10"/>
      <c r="S28" s="25"/>
      <c r="T28" s="12"/>
      <c r="U28" s="25"/>
      <c r="V28" s="25"/>
    </row>
    <row r="29" spans="1:22" ht="27.75" customHeight="1" x14ac:dyDescent="0.25">
      <c r="A29" s="1"/>
      <c r="B29" s="1"/>
      <c r="C29" s="1"/>
      <c r="D29" s="18"/>
      <c r="E29" s="280" t="s">
        <v>20</v>
      </c>
      <c r="F29" s="280"/>
      <c r="G29" s="280"/>
      <c r="H29" s="241"/>
      <c r="I29" s="241"/>
      <c r="J29" s="292" t="str">
        <f>IF(H26="","",'Eingabe alle Gassen'!F21)</f>
        <v/>
      </c>
      <c r="K29" s="293"/>
      <c r="L29" s="52" t="s">
        <v>30</v>
      </c>
      <c r="M29" s="53" t="str">
        <f>IF(H26="","",'Eingabe alle Gassen'!F34)</f>
        <v/>
      </c>
      <c r="N29" s="10"/>
      <c r="O29" s="281" t="s">
        <v>35</v>
      </c>
      <c r="P29" s="282"/>
      <c r="Q29" s="50" t="str">
        <f>IF(J26="","",'Eingabe alle Gassen'!U21)</f>
        <v/>
      </c>
      <c r="R29" s="52" t="s">
        <v>30</v>
      </c>
      <c r="S29" s="51" t="str">
        <f>IF(J26="","",'Eingabe alle Gassen'!U34)</f>
        <v/>
      </c>
      <c r="T29" s="49"/>
      <c r="U29" s="25"/>
      <c r="V29" s="25"/>
    </row>
    <row r="30" spans="1:22" ht="6.75" customHeight="1" x14ac:dyDescent="0.25">
      <c r="A30" s="1"/>
      <c r="B30" s="1"/>
      <c r="C30" s="1"/>
      <c r="D30" s="1"/>
      <c r="E30" s="1"/>
      <c r="F30" s="25"/>
      <c r="G30" s="25"/>
      <c r="H30" s="241"/>
      <c r="I30" s="241"/>
      <c r="J30" s="25"/>
      <c r="K30" s="25"/>
      <c r="L30" s="25"/>
      <c r="M30" s="10"/>
      <c r="N30" s="10"/>
      <c r="O30" s="10"/>
      <c r="P30" s="10"/>
      <c r="Q30" s="10"/>
      <c r="R30" s="10"/>
      <c r="S30" s="25"/>
      <c r="T30" s="12"/>
      <c r="U30" s="25"/>
      <c r="V30" s="25"/>
    </row>
    <row r="31" spans="1:22" s="10" customFormat="1" ht="15.6" x14ac:dyDescent="0.3">
      <c r="B31" s="39" t="s">
        <v>21</v>
      </c>
    </row>
    <row r="32" spans="1:22" s="10" customFormat="1" hidden="1" x14ac:dyDescent="0.25"/>
    <row r="33" spans="2:22" s="10" customFormat="1" ht="28.5" customHeight="1" x14ac:dyDescent="0.25">
      <c r="B33" s="283" t="str">
        <f>'Eingabe alle Gassen'!D42</f>
        <v>ab ____ Wurf ____________________ für Nr. ____</v>
      </c>
      <c r="C33" s="284"/>
      <c r="D33" s="284"/>
      <c r="E33" s="284"/>
      <c r="F33" s="284"/>
      <c r="G33" s="284"/>
      <c r="H33" s="284"/>
      <c r="I33" s="284"/>
      <c r="J33" s="284"/>
      <c r="K33" s="285"/>
      <c r="M33" s="283" t="str">
        <f>'Eingabe alle Gassen'!K42</f>
        <v>ab ____ Wurf ____________________ für Nr. ____</v>
      </c>
      <c r="N33" s="284"/>
      <c r="O33" s="284"/>
      <c r="P33" s="284"/>
      <c r="Q33" s="284"/>
      <c r="R33" s="284"/>
      <c r="S33" s="284"/>
      <c r="T33" s="284"/>
      <c r="U33" s="284"/>
      <c r="V33" s="285"/>
    </row>
    <row r="34" spans="2:22" s="10" customFormat="1" ht="15.75" customHeight="1" x14ac:dyDescent="0.25">
      <c r="B34" s="30"/>
      <c r="C34" s="30"/>
      <c r="D34" s="30"/>
      <c r="E34" s="30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</row>
    <row r="35" spans="2:22" s="10" customFormat="1" ht="15.75" customHeight="1" x14ac:dyDescent="0.25">
      <c r="B35" s="41" t="s">
        <v>22</v>
      </c>
      <c r="C35" s="40"/>
      <c r="D35" s="40"/>
      <c r="E35" s="30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</row>
    <row r="36" spans="2:22" s="10" customFormat="1" ht="13.2" customHeight="1" x14ac:dyDescent="0.25">
      <c r="B36" s="294" t="str">
        <f>IF('Eingabe alle Gassen'!D45="","",'Eingabe alle Gassen'!D45)</f>
        <v/>
      </c>
      <c r="C36" s="295"/>
      <c r="D36" s="295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6"/>
    </row>
    <row r="37" spans="2:22" s="10" customFormat="1" ht="12.75" customHeight="1" x14ac:dyDescent="0.25">
      <c r="B37" s="297" t="str">
        <f>IF('Eingabe alle Gassen'!D46="","",'Eingabe alle Gassen'!D46)</f>
        <v/>
      </c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298"/>
      <c r="O37" s="298"/>
      <c r="P37" s="298"/>
      <c r="Q37" s="298"/>
      <c r="R37" s="298"/>
      <c r="S37" s="298"/>
      <c r="T37" s="298"/>
      <c r="U37" s="298"/>
      <c r="V37" s="299"/>
    </row>
    <row r="38" spans="2:22" s="10" customFormat="1" ht="13.2" customHeight="1" x14ac:dyDescent="0.25">
      <c r="B38" s="300" t="str">
        <f>IF('Eingabe alle Gassen'!D47="","",'Eingabe alle Gassen'!D47)</f>
        <v/>
      </c>
      <c r="C38" s="301"/>
      <c r="D38" s="301"/>
      <c r="E38" s="301"/>
      <c r="F38" s="301"/>
      <c r="G38" s="301"/>
      <c r="H38" s="301"/>
      <c r="I38" s="301"/>
      <c r="J38" s="301"/>
      <c r="K38" s="301"/>
      <c r="L38" s="301"/>
      <c r="M38" s="301"/>
      <c r="N38" s="301"/>
      <c r="O38" s="301"/>
      <c r="P38" s="301"/>
      <c r="Q38" s="301"/>
      <c r="R38" s="301"/>
      <c r="S38" s="301"/>
      <c r="T38" s="301"/>
      <c r="U38" s="301"/>
      <c r="V38" s="302"/>
    </row>
    <row r="39" spans="2:22" s="10" customFormat="1" ht="12" customHeight="1" x14ac:dyDescent="0.25">
      <c r="C39" s="32"/>
      <c r="D39" s="32"/>
      <c r="E39" s="32"/>
      <c r="F39" s="32"/>
      <c r="G39" s="32"/>
      <c r="H39" s="32"/>
      <c r="J39" s="9"/>
      <c r="K39" s="9"/>
      <c r="L39" s="9"/>
      <c r="M39" s="9"/>
      <c r="P39" s="32"/>
      <c r="Q39" s="32"/>
      <c r="R39" s="32"/>
      <c r="S39" s="32"/>
      <c r="T39" s="32"/>
    </row>
    <row r="40" spans="2:22" s="10" customFormat="1" ht="6" customHeight="1" x14ac:dyDescent="0.25">
      <c r="B40" s="34"/>
      <c r="C40" s="35"/>
      <c r="D40" s="35"/>
      <c r="E40" s="35"/>
      <c r="F40" s="35"/>
      <c r="G40" s="35"/>
      <c r="H40" s="35"/>
      <c r="I40" s="33"/>
      <c r="J40" s="9"/>
      <c r="K40" s="9"/>
      <c r="L40" s="9"/>
      <c r="M40" s="9"/>
      <c r="N40" s="34"/>
      <c r="O40" s="34"/>
      <c r="P40" s="34"/>
      <c r="Q40" s="34"/>
      <c r="R40" s="34"/>
      <c r="S40" s="34"/>
      <c r="T40" s="34"/>
      <c r="U40" s="33"/>
      <c r="V40" s="33"/>
    </row>
    <row r="41" spans="2:22" s="10" customFormat="1" ht="21" customHeight="1" x14ac:dyDescent="0.3">
      <c r="B41" s="39" t="s">
        <v>23</v>
      </c>
      <c r="H41" s="54" t="str">
        <f>IF('Eingabe alle Gassen'!S39=1,"X","")</f>
        <v>X</v>
      </c>
      <c r="I41" s="35" t="s">
        <v>24</v>
      </c>
      <c r="J41" s="54" t="str">
        <f>IF('Eingabe alle Gassen'!S39=2,"X","")</f>
        <v/>
      </c>
      <c r="K41" s="225" t="s">
        <v>25</v>
      </c>
      <c r="L41" s="226"/>
      <c r="M41" s="39"/>
      <c r="S41" s="217" t="s">
        <v>78</v>
      </c>
      <c r="T41" s="277" t="str">
        <f>IF('Eingabe alle Gassen'!H8="","Achtung!",('Eingabe alle Gassen'!H8) &amp; " bis " &amp; ( 'Eingabe alle Gassen'!H8+3))</f>
        <v>1 bis 4</v>
      </c>
      <c r="U41" s="278"/>
      <c r="V41" s="279"/>
    </row>
    <row r="42" spans="2:22" s="10" customFormat="1" ht="9.75" customHeight="1" x14ac:dyDescent="0.2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2:22" s="10" customFormat="1" ht="13.5" customHeight="1" x14ac:dyDescent="0.3">
      <c r="B43" s="42" t="s">
        <v>26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2:22" s="10" customFormat="1" ht="13.2" customHeight="1" x14ac:dyDescent="0.25">
      <c r="B44" s="227" t="str">
        <f>IF('Eingabe alle Gassen'!D39="","",'Eingabe alle Gassen'!D39)</f>
        <v/>
      </c>
      <c r="C44" s="228"/>
      <c r="D44" s="228"/>
      <c r="E44" s="228"/>
      <c r="F44" s="228"/>
      <c r="G44" s="228"/>
      <c r="H44" s="228"/>
      <c r="I44" s="228"/>
      <c r="J44" s="229"/>
      <c r="K44" s="43" t="str">
        <f>IF('Eingabe alle Gassen'!F39=2,"","ja")</f>
        <v/>
      </c>
      <c r="L44" s="8"/>
      <c r="M44" s="227" t="str">
        <f>IF('Eingabe alle Gassen'!H39="","",'Eingabe alle Gassen'!H39)</f>
        <v/>
      </c>
      <c r="N44" s="228"/>
      <c r="O44" s="228"/>
      <c r="P44" s="228"/>
      <c r="Q44" s="228"/>
      <c r="R44" s="228"/>
      <c r="S44" s="228"/>
      <c r="T44" s="228"/>
      <c r="U44" s="229"/>
      <c r="V44" s="43" t="str">
        <f>IF('Eingabe alle Gassen'!G39=2,"","ja")</f>
        <v/>
      </c>
    </row>
    <row r="45" spans="2:22" s="10" customFormat="1" ht="13.2" customHeight="1" x14ac:dyDescent="0.25">
      <c r="B45" s="230"/>
      <c r="C45" s="231"/>
      <c r="D45" s="231"/>
      <c r="E45" s="231"/>
      <c r="F45" s="231"/>
      <c r="G45" s="231"/>
      <c r="H45" s="231"/>
      <c r="I45" s="231"/>
      <c r="J45" s="232"/>
      <c r="K45" s="43" t="str">
        <f>IF('Eingabe alle Gassen'!F39=1,"","nein")</f>
        <v>nein</v>
      </c>
      <c r="L45" s="36"/>
      <c r="M45" s="230"/>
      <c r="N45" s="231"/>
      <c r="O45" s="231"/>
      <c r="P45" s="231"/>
      <c r="Q45" s="231"/>
      <c r="R45" s="231"/>
      <c r="S45" s="231"/>
      <c r="T45" s="231"/>
      <c r="U45" s="232"/>
      <c r="V45" s="43" t="str">
        <f>IF('Eingabe alle Gassen'!G39=1,"","nein")</f>
        <v>nein</v>
      </c>
    </row>
    <row r="46" spans="2:22" x14ac:dyDescent="0.25">
      <c r="B46" s="10"/>
      <c r="C46" s="2" t="s">
        <v>37</v>
      </c>
      <c r="N46" s="2" t="s">
        <v>37</v>
      </c>
    </row>
    <row r="47" spans="2:22" ht="21" customHeight="1" x14ac:dyDescent="0.3">
      <c r="B47" s="42" t="s">
        <v>29</v>
      </c>
    </row>
    <row r="48" spans="2:22" x14ac:dyDescent="0.25">
      <c r="B48" s="219"/>
      <c r="C48" s="220"/>
      <c r="D48" s="220"/>
      <c r="E48" s="220"/>
      <c r="F48" s="220"/>
      <c r="G48" s="220"/>
      <c r="H48" s="221"/>
      <c r="I48" s="219"/>
      <c r="J48" s="220"/>
      <c r="K48" s="220"/>
      <c r="L48" s="220"/>
      <c r="M48" s="220"/>
      <c r="N48" s="220"/>
      <c r="O48" s="220"/>
      <c r="P48" s="221"/>
      <c r="Q48" s="219"/>
      <c r="R48" s="220"/>
      <c r="S48" s="220"/>
      <c r="T48" s="220"/>
      <c r="U48" s="220"/>
      <c r="V48" s="221"/>
    </row>
    <row r="49" spans="2:22" ht="15.75" customHeight="1" x14ac:dyDescent="0.25">
      <c r="B49" s="222"/>
      <c r="C49" s="223"/>
      <c r="D49" s="223"/>
      <c r="E49" s="223"/>
      <c r="F49" s="223"/>
      <c r="G49" s="223"/>
      <c r="H49" s="224"/>
      <c r="I49" s="222"/>
      <c r="J49" s="223"/>
      <c r="K49" s="223"/>
      <c r="L49" s="223"/>
      <c r="M49" s="223"/>
      <c r="N49" s="223"/>
      <c r="O49" s="223"/>
      <c r="P49" s="224"/>
      <c r="Q49" s="222"/>
      <c r="R49" s="223"/>
      <c r="S49" s="223"/>
      <c r="T49" s="223"/>
      <c r="U49" s="223"/>
      <c r="V49" s="224"/>
    </row>
    <row r="50" spans="2:22" x14ac:dyDescent="0.25">
      <c r="B50" s="240" t="s">
        <v>27</v>
      </c>
      <c r="C50" s="240"/>
      <c r="D50" s="240"/>
      <c r="E50" s="240"/>
      <c r="F50" s="240"/>
      <c r="G50" s="240"/>
      <c r="H50" s="240"/>
      <c r="I50" s="240" t="s">
        <v>28</v>
      </c>
      <c r="J50" s="240"/>
      <c r="K50" s="240"/>
      <c r="L50" s="240"/>
      <c r="M50" s="240"/>
      <c r="N50" s="240"/>
      <c r="O50" s="240"/>
      <c r="P50" s="240"/>
      <c r="Q50" s="240" t="s">
        <v>27</v>
      </c>
      <c r="R50" s="240"/>
      <c r="S50" s="240"/>
      <c r="T50" s="240"/>
      <c r="U50" s="240"/>
      <c r="V50" s="240"/>
    </row>
    <row r="52" spans="2:22" x14ac:dyDescent="0.25">
      <c r="C52" s="44" t="s">
        <v>31</v>
      </c>
    </row>
    <row r="53" spans="2:22" x14ac:dyDescent="0.25">
      <c r="C53" s="44" t="s">
        <v>32</v>
      </c>
    </row>
    <row r="54" spans="2:22" x14ac:dyDescent="0.25">
      <c r="C54" s="44" t="s">
        <v>34</v>
      </c>
    </row>
    <row r="55" spans="2:22" x14ac:dyDescent="0.25">
      <c r="C55" s="44" t="s">
        <v>33</v>
      </c>
    </row>
  </sheetData>
  <sheetProtection sheet="1" objects="1" scenarios="1"/>
  <mergeCells count="105">
    <mergeCell ref="T41:V41"/>
    <mergeCell ref="E29:G29"/>
    <mergeCell ref="O29:P29"/>
    <mergeCell ref="B33:K33"/>
    <mergeCell ref="M33:V33"/>
    <mergeCell ref="C26:F26"/>
    <mergeCell ref="H26:I26"/>
    <mergeCell ref="U24:V25"/>
    <mergeCell ref="H30:I30"/>
    <mergeCell ref="H28:I28"/>
    <mergeCell ref="O26:R26"/>
    <mergeCell ref="U26:V26"/>
    <mergeCell ref="J26:K26"/>
    <mergeCell ref="J29:K29"/>
    <mergeCell ref="B36:V36"/>
    <mergeCell ref="B37:V37"/>
    <mergeCell ref="B38:V38"/>
    <mergeCell ref="J22:K23"/>
    <mergeCell ref="M22:M23"/>
    <mergeCell ref="M20:M21"/>
    <mergeCell ref="M18:M19"/>
    <mergeCell ref="N22:S23"/>
    <mergeCell ref="T22:T23"/>
    <mergeCell ref="U22:V23"/>
    <mergeCell ref="B24:B25"/>
    <mergeCell ref="C24:G25"/>
    <mergeCell ref="H24:I25"/>
    <mergeCell ref="J24:K25"/>
    <mergeCell ref="M24:M25"/>
    <mergeCell ref="N24:S25"/>
    <mergeCell ref="T24:T25"/>
    <mergeCell ref="T16:T17"/>
    <mergeCell ref="U16:V17"/>
    <mergeCell ref="U18:V19"/>
    <mergeCell ref="N14:S15"/>
    <mergeCell ref="T14:T15"/>
    <mergeCell ref="N20:S21"/>
    <mergeCell ref="T20:T21"/>
    <mergeCell ref="U20:V21"/>
    <mergeCell ref="B20:B21"/>
    <mergeCell ref="C20:G21"/>
    <mergeCell ref="H20:I21"/>
    <mergeCell ref="J20:K21"/>
    <mergeCell ref="J18:K19"/>
    <mergeCell ref="A13:A25"/>
    <mergeCell ref="H13:I13"/>
    <mergeCell ref="B14:B15"/>
    <mergeCell ref="C14:G15"/>
    <mergeCell ref="H14:I15"/>
    <mergeCell ref="B18:B19"/>
    <mergeCell ref="C18:G19"/>
    <mergeCell ref="H18:I19"/>
    <mergeCell ref="B22:B23"/>
    <mergeCell ref="C22:G23"/>
    <mergeCell ref="B16:B17"/>
    <mergeCell ref="C16:G17"/>
    <mergeCell ref="H16:I17"/>
    <mergeCell ref="H22:I23"/>
    <mergeCell ref="D4:G4"/>
    <mergeCell ref="D6:G6"/>
    <mergeCell ref="D9:E9"/>
    <mergeCell ref="C8:C9"/>
    <mergeCell ref="B11:I11"/>
    <mergeCell ref="J13:K13"/>
    <mergeCell ref="J11:M12"/>
    <mergeCell ref="B1:V1"/>
    <mergeCell ref="H3:I3"/>
    <mergeCell ref="J3:K3"/>
    <mergeCell ref="B3:G3"/>
    <mergeCell ref="B4:C4"/>
    <mergeCell ref="B5:C5"/>
    <mergeCell ref="F5:G5"/>
    <mergeCell ref="H5:I5"/>
    <mergeCell ref="J5:K5"/>
    <mergeCell ref="N4:V4"/>
    <mergeCell ref="G7:N7"/>
    <mergeCell ref="T8:V9"/>
    <mergeCell ref="J9:M9"/>
    <mergeCell ref="N9:R9"/>
    <mergeCell ref="F9:I9"/>
    <mergeCell ref="N8:R8"/>
    <mergeCell ref="Q48:V49"/>
    <mergeCell ref="K41:L41"/>
    <mergeCell ref="B44:J45"/>
    <mergeCell ref="M44:U45"/>
    <mergeCell ref="U13:V13"/>
    <mergeCell ref="N13:S13"/>
    <mergeCell ref="N6:V6"/>
    <mergeCell ref="N11:V11"/>
    <mergeCell ref="B50:H50"/>
    <mergeCell ref="I50:P50"/>
    <mergeCell ref="Q50:V50"/>
    <mergeCell ref="H29:I29"/>
    <mergeCell ref="B48:H49"/>
    <mergeCell ref="I48:P49"/>
    <mergeCell ref="C13:G13"/>
    <mergeCell ref="B6:C6"/>
    <mergeCell ref="J16:K17"/>
    <mergeCell ref="J14:K15"/>
    <mergeCell ref="M14:M15"/>
    <mergeCell ref="N18:S19"/>
    <mergeCell ref="T18:T19"/>
    <mergeCell ref="U14:V15"/>
    <mergeCell ref="M16:M17"/>
    <mergeCell ref="N16:S17"/>
  </mergeCells>
  <phoneticPr fontId="0" type="noConversion"/>
  <conditionalFormatting sqref="T41:V41">
    <cfRule type="expression" dxfId="16" priority="6">
      <formula>$T$41="Achtung!"</formula>
    </cfRule>
  </conditionalFormatting>
  <conditionalFormatting sqref="D4:G4">
    <cfRule type="expression" dxfId="15" priority="5">
      <formula>$D$4="Achtung!"</formula>
    </cfRule>
  </conditionalFormatting>
  <conditionalFormatting sqref="D6:G6">
    <cfRule type="expression" dxfId="14" priority="4">
      <formula>$D$6="Achtung!"</formula>
    </cfRule>
  </conditionalFormatting>
  <conditionalFormatting sqref="N6:V6">
    <cfRule type="expression" dxfId="13" priority="3">
      <formula>$N$6="Achtung!"</formula>
    </cfRule>
  </conditionalFormatting>
  <conditionalFormatting sqref="B11:I11">
    <cfRule type="expression" dxfId="12" priority="2">
      <formula>$B$11="Achtung!"</formula>
    </cfRule>
  </conditionalFormatting>
  <conditionalFormatting sqref="N11:V11">
    <cfRule type="expression" dxfId="11" priority="1">
      <formula>$N$11="Achtung!"</formula>
    </cfRule>
  </conditionalFormatting>
  <printOptions horizontalCentered="1"/>
  <pageMargins left="0.39370078740157483" right="0.39370078740157483" top="0.39370078740157483" bottom="0" header="0" footer="0"/>
  <pageSetup paperSize="9" scale="99" orientation="portrait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pB_Gassen">
    <pageSetUpPr fitToPage="1"/>
  </sheetPr>
  <dimension ref="A1:AP48"/>
  <sheetViews>
    <sheetView showGridLines="0" tabSelected="1" zoomScaleNormal="100" workbookViewId="0">
      <selection activeCell="S8" sqref="S8"/>
    </sheetView>
  </sheetViews>
  <sheetFormatPr baseColWidth="10" defaultColWidth="11.44140625" defaultRowHeight="13.2" x14ac:dyDescent="0.25"/>
  <cols>
    <col min="1" max="1" width="2.109375" style="194" customWidth="1"/>
    <col min="2" max="2" width="2.6640625" style="62" customWidth="1"/>
    <col min="3" max="3" width="6" style="62" customWidth="1"/>
    <col min="4" max="4" width="30.44140625" style="62" customWidth="1"/>
    <col min="5" max="5" width="9.5546875" style="61" customWidth="1"/>
    <col min="6" max="17" width="6.6640625" style="62" customWidth="1"/>
    <col min="18" max="19" width="8.109375" style="62" customWidth="1"/>
    <col min="20" max="20" width="11.33203125" style="62" customWidth="1"/>
    <col min="21" max="21" width="7" style="62" customWidth="1"/>
    <col min="22" max="22" width="15.6640625" style="61" hidden="1" customWidth="1"/>
    <col min="23" max="25" width="9.44140625" style="62" hidden="1" customWidth="1"/>
    <col min="26" max="27" width="11.44140625" style="62" hidden="1" customWidth="1"/>
    <col min="28" max="28" width="22.88671875" style="62" hidden="1" customWidth="1"/>
    <col min="29" max="29" width="31" style="62" hidden="1" customWidth="1"/>
    <col min="30" max="30" width="4.44140625" style="62" hidden="1" customWidth="1"/>
    <col min="31" max="31" width="2.6640625" style="62" hidden="1" customWidth="1"/>
    <col min="32" max="33" width="4.44140625" style="62" hidden="1" customWidth="1"/>
    <col min="34" max="34" width="2.6640625" style="62" hidden="1" customWidth="1"/>
    <col min="35" max="36" width="4.44140625" style="62" hidden="1" customWidth="1"/>
    <col min="37" max="37" width="2.6640625" style="62" hidden="1" customWidth="1"/>
    <col min="38" max="39" width="4.44140625" style="62" hidden="1" customWidth="1"/>
    <col min="40" max="40" width="2.6640625" style="62" hidden="1" customWidth="1"/>
    <col min="41" max="41" width="4.44140625" style="62" hidden="1" customWidth="1"/>
    <col min="42" max="42" width="11.44140625" style="62" hidden="1" customWidth="1"/>
    <col min="43" max="16384" width="11.44140625" style="62"/>
  </cols>
  <sheetData>
    <row r="1" spans="1:41" ht="3.9" customHeight="1" x14ac:dyDescent="0.25">
      <c r="A1" s="56"/>
      <c r="B1" s="196"/>
      <c r="C1" s="57"/>
      <c r="D1" s="57"/>
      <c r="E1" s="58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60"/>
    </row>
    <row r="2" spans="1:41" ht="15" customHeight="1" x14ac:dyDescent="0.25">
      <c r="A2" s="63"/>
      <c r="B2" s="197"/>
      <c r="C2" s="64"/>
      <c r="D2" s="64"/>
      <c r="E2" s="213"/>
      <c r="F2" s="328" t="s">
        <v>81</v>
      </c>
      <c r="G2" s="328"/>
      <c r="H2" s="328"/>
      <c r="I2" s="328"/>
      <c r="J2" s="328"/>
      <c r="K2" s="328"/>
      <c r="L2" s="212"/>
      <c r="M2" s="65"/>
      <c r="N2" s="65"/>
      <c r="O2" s="307" t="s">
        <v>80</v>
      </c>
      <c r="P2" s="307"/>
      <c r="Q2" s="307"/>
      <c r="R2" s="307"/>
      <c r="S2" s="307"/>
      <c r="T2" s="65"/>
      <c r="U2" s="66"/>
      <c r="V2" s="61" t="str">
        <f t="shared" ref="V2:V7" si="0">IF(T15&gt;0,T15,"")</f>
        <v/>
      </c>
      <c r="W2" s="62" t="s">
        <v>43</v>
      </c>
      <c r="X2" s="62" t="e">
        <f t="shared" ref="X2:X13" si="1">IF(V2=$V$14,1,0)</f>
        <v>#N/A</v>
      </c>
      <c r="Y2" s="62" t="s">
        <v>44</v>
      </c>
    </row>
    <row r="3" spans="1:41" ht="15" customHeight="1" x14ac:dyDescent="0.25">
      <c r="A3" s="67"/>
      <c r="B3" s="329" t="s">
        <v>77</v>
      </c>
      <c r="C3" s="329"/>
      <c r="D3" s="329"/>
      <c r="E3" s="329"/>
      <c r="F3" s="328"/>
      <c r="G3" s="328"/>
      <c r="H3" s="328"/>
      <c r="I3" s="328"/>
      <c r="J3" s="328"/>
      <c r="K3" s="328"/>
      <c r="L3" s="212"/>
      <c r="M3" s="65"/>
      <c r="N3" s="65"/>
      <c r="O3" s="307"/>
      <c r="P3" s="307"/>
      <c r="Q3" s="307"/>
      <c r="R3" s="307"/>
      <c r="S3" s="307"/>
      <c r="T3" s="65"/>
      <c r="U3" s="66"/>
      <c r="V3" s="61" t="str">
        <f t="shared" si="0"/>
        <v/>
      </c>
      <c r="W3" s="62" t="s">
        <v>45</v>
      </c>
      <c r="X3" s="62" t="e">
        <f t="shared" si="1"/>
        <v>#N/A</v>
      </c>
      <c r="Y3" s="62" t="s">
        <v>44</v>
      </c>
    </row>
    <row r="4" spans="1:41" ht="15" customHeight="1" x14ac:dyDescent="0.25">
      <c r="A4" s="67"/>
      <c r="B4" s="329"/>
      <c r="C4" s="329"/>
      <c r="D4" s="329"/>
      <c r="E4" s="329"/>
      <c r="F4" s="328"/>
      <c r="G4" s="328"/>
      <c r="H4" s="328"/>
      <c r="I4" s="328"/>
      <c r="J4" s="328"/>
      <c r="K4" s="328"/>
      <c r="L4" s="212"/>
      <c r="M4" s="65"/>
      <c r="N4" s="65"/>
      <c r="O4" s="307"/>
      <c r="P4" s="307"/>
      <c r="Q4" s="307"/>
      <c r="R4" s="307"/>
      <c r="S4" s="307"/>
      <c r="T4" s="65"/>
      <c r="U4" s="66"/>
      <c r="V4" s="61" t="str">
        <f t="shared" si="0"/>
        <v/>
      </c>
      <c r="W4" s="62" t="s">
        <v>46</v>
      </c>
      <c r="X4" s="62" t="e">
        <f t="shared" si="1"/>
        <v>#N/A</v>
      </c>
      <c r="Y4" s="62" t="s">
        <v>44</v>
      </c>
    </row>
    <row r="5" spans="1:41" ht="15" customHeight="1" x14ac:dyDescent="0.25">
      <c r="A5" s="67"/>
      <c r="B5" s="195"/>
      <c r="C5" s="64"/>
      <c r="D5" s="64"/>
      <c r="E5" s="212"/>
      <c r="F5" s="328"/>
      <c r="G5" s="328"/>
      <c r="H5" s="328"/>
      <c r="I5" s="328"/>
      <c r="J5" s="328"/>
      <c r="K5" s="328"/>
      <c r="L5" s="212"/>
      <c r="M5" s="65"/>
      <c r="N5" s="65"/>
      <c r="O5" s="307"/>
      <c r="P5" s="307"/>
      <c r="Q5" s="307"/>
      <c r="R5" s="307"/>
      <c r="S5" s="307"/>
      <c r="T5" s="65"/>
      <c r="U5" s="66"/>
      <c r="V5" s="61" t="str">
        <f t="shared" si="0"/>
        <v/>
      </c>
      <c r="W5" s="62" t="s">
        <v>47</v>
      </c>
      <c r="X5" s="62" t="e">
        <f t="shared" si="1"/>
        <v>#N/A</v>
      </c>
      <c r="Y5" s="62" t="s">
        <v>44</v>
      </c>
    </row>
    <row r="6" spans="1:41" ht="3.9" customHeight="1" x14ac:dyDescent="0.25">
      <c r="A6" s="68"/>
      <c r="B6" s="69"/>
      <c r="C6" s="70"/>
      <c r="D6" s="70"/>
      <c r="E6" s="71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2"/>
      <c r="V6" s="61" t="str">
        <f t="shared" si="0"/>
        <v/>
      </c>
      <c r="W6" s="62" t="s">
        <v>48</v>
      </c>
      <c r="X6" s="62" t="e">
        <f t="shared" si="1"/>
        <v>#N/A</v>
      </c>
      <c r="Y6" s="62" t="s">
        <v>44</v>
      </c>
    </row>
    <row r="7" spans="1:41" s="78" customFormat="1" ht="3.9" customHeight="1" x14ac:dyDescent="0.25">
      <c r="A7" s="73"/>
      <c r="B7" s="74"/>
      <c r="C7" s="75"/>
      <c r="D7" s="75"/>
      <c r="E7" s="76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7"/>
      <c r="V7" s="61" t="str">
        <f t="shared" si="0"/>
        <v/>
      </c>
      <c r="W7" s="78" t="s">
        <v>49</v>
      </c>
      <c r="X7" s="62" t="e">
        <f t="shared" si="1"/>
        <v>#N/A</v>
      </c>
      <c r="Y7" s="78" t="s">
        <v>44</v>
      </c>
    </row>
    <row r="8" spans="1:41" ht="18" customHeight="1" x14ac:dyDescent="0.3">
      <c r="A8" s="73"/>
      <c r="B8" s="79"/>
      <c r="C8" s="80" t="s">
        <v>50</v>
      </c>
      <c r="D8" s="341"/>
      <c r="E8" s="341"/>
      <c r="F8" s="341"/>
      <c r="G8" s="80" t="s">
        <v>51</v>
      </c>
      <c r="H8" s="81">
        <v>1</v>
      </c>
      <c r="I8" s="82" t="s">
        <v>52</v>
      </c>
      <c r="J8" s="83">
        <f>H8+3</f>
        <v>4</v>
      </c>
      <c r="K8" s="80" t="s">
        <v>39</v>
      </c>
      <c r="L8" s="342"/>
      <c r="M8" s="342"/>
      <c r="N8" s="342"/>
      <c r="O8" s="80" t="s">
        <v>53</v>
      </c>
      <c r="P8" s="84"/>
      <c r="Q8" s="76"/>
      <c r="R8" s="80" t="s">
        <v>54</v>
      </c>
      <c r="S8" s="85"/>
      <c r="T8" s="80" t="s">
        <v>55</v>
      </c>
      <c r="U8" s="86"/>
      <c r="V8" s="61" t="str">
        <f>IF(T28&gt;0,T28,"")</f>
        <v/>
      </c>
      <c r="W8" s="62" t="s">
        <v>56</v>
      </c>
      <c r="X8" s="62" t="e">
        <f>IF(V8=$V$14,1,0)</f>
        <v>#N/A</v>
      </c>
      <c r="Y8" s="62" t="s">
        <v>44</v>
      </c>
    </row>
    <row r="9" spans="1:41" s="78" customFormat="1" ht="6" customHeight="1" x14ac:dyDescent="0.25">
      <c r="A9" s="73"/>
      <c r="B9" s="74"/>
      <c r="C9" s="75"/>
      <c r="D9" s="75"/>
      <c r="E9" s="76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2"/>
      <c r="V9" s="61" t="str">
        <f t="shared" ref="V9:V13" si="2">IF(T29&gt;0,T29,"")</f>
        <v/>
      </c>
      <c r="W9" s="78" t="s">
        <v>57</v>
      </c>
      <c r="X9" s="62" t="e">
        <f t="shared" si="1"/>
        <v>#N/A</v>
      </c>
      <c r="Y9" s="62" t="s">
        <v>44</v>
      </c>
    </row>
    <row r="10" spans="1:41" ht="6" customHeight="1" x14ac:dyDescent="0.25">
      <c r="A10" s="87"/>
      <c r="B10" s="88"/>
      <c r="C10" s="88"/>
      <c r="D10" s="88"/>
      <c r="E10" s="89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90"/>
      <c r="V10" s="61" t="str">
        <f t="shared" si="2"/>
        <v/>
      </c>
      <c r="W10" s="78" t="s">
        <v>58</v>
      </c>
      <c r="X10" s="62" t="e">
        <f t="shared" si="1"/>
        <v>#N/A</v>
      </c>
      <c r="Y10" s="62" t="s">
        <v>44</v>
      </c>
      <c r="AC10" s="91"/>
      <c r="AD10" s="91"/>
      <c r="AE10" s="91"/>
    </row>
    <row r="11" spans="1:41" ht="21.9" customHeight="1" x14ac:dyDescent="0.25">
      <c r="A11" s="92" t="s">
        <v>59</v>
      </c>
      <c r="B11" s="93"/>
      <c r="C11" s="93"/>
      <c r="D11" s="343"/>
      <c r="E11" s="343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5"/>
      <c r="V11" s="61" t="str">
        <f t="shared" si="2"/>
        <v/>
      </c>
      <c r="W11" s="78" t="s">
        <v>60</v>
      </c>
      <c r="X11" s="62" t="e">
        <f t="shared" si="1"/>
        <v>#N/A</v>
      </c>
      <c r="Y11" s="62" t="s">
        <v>44</v>
      </c>
      <c r="AC11" s="91"/>
      <c r="AD11" s="91"/>
      <c r="AE11" s="91"/>
    </row>
    <row r="12" spans="1:41" s="78" customFormat="1" ht="6" customHeight="1" x14ac:dyDescent="0.25">
      <c r="A12" s="96"/>
      <c r="B12" s="97"/>
      <c r="C12" s="97"/>
      <c r="D12" s="97"/>
      <c r="E12" s="98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9"/>
      <c r="V12" s="61" t="str">
        <f t="shared" si="2"/>
        <v/>
      </c>
      <c r="W12" s="78" t="s">
        <v>61</v>
      </c>
      <c r="X12" s="62" t="e">
        <f t="shared" si="1"/>
        <v>#N/A</v>
      </c>
      <c r="Y12" s="62" t="s">
        <v>44</v>
      </c>
      <c r="AC12" s="91"/>
      <c r="AD12" s="91"/>
      <c r="AE12" s="91"/>
    </row>
    <row r="13" spans="1:41" s="78" customFormat="1" x14ac:dyDescent="0.25">
      <c r="A13" s="330"/>
      <c r="B13" s="331"/>
      <c r="C13" s="331"/>
      <c r="D13" s="331"/>
      <c r="E13" s="331"/>
      <c r="F13" s="344" t="str">
        <f>"Bahn " &amp; $H$8</f>
        <v>Bahn 1</v>
      </c>
      <c r="G13" s="331"/>
      <c r="H13" s="345"/>
      <c r="I13" s="330" t="str">
        <f>"Bahn " &amp; RIGHT(F13,2)+1</f>
        <v>Bahn 2</v>
      </c>
      <c r="J13" s="331"/>
      <c r="K13" s="336"/>
      <c r="L13" s="330" t="str">
        <f>"Bahn " &amp; RIGHT(I13,2)+1</f>
        <v>Bahn 3</v>
      </c>
      <c r="M13" s="331"/>
      <c r="N13" s="336"/>
      <c r="O13" s="330" t="str">
        <f>"Bahn " &amp; RIGHT(L13,2)+1</f>
        <v>Bahn 4</v>
      </c>
      <c r="P13" s="331"/>
      <c r="Q13" s="336"/>
      <c r="R13" s="330" t="s">
        <v>62</v>
      </c>
      <c r="S13" s="331"/>
      <c r="T13" s="331"/>
      <c r="U13" s="100"/>
      <c r="V13" s="61" t="str">
        <f t="shared" si="2"/>
        <v/>
      </c>
      <c r="W13" s="78" t="s">
        <v>63</v>
      </c>
      <c r="X13" s="62" t="e">
        <f t="shared" si="1"/>
        <v>#N/A</v>
      </c>
      <c r="Y13" s="62" t="s">
        <v>44</v>
      </c>
      <c r="AC13" s="91"/>
      <c r="AD13" s="91"/>
      <c r="AE13" s="91"/>
    </row>
    <row r="14" spans="1:41" s="78" customFormat="1" x14ac:dyDescent="0.25">
      <c r="A14" s="332"/>
      <c r="B14" s="333"/>
      <c r="C14" s="333"/>
      <c r="D14" s="334" t="s">
        <v>64</v>
      </c>
      <c r="E14" s="335"/>
      <c r="F14" s="101" t="s">
        <v>65</v>
      </c>
      <c r="G14" s="102" t="s">
        <v>66</v>
      </c>
      <c r="H14" s="103" t="s">
        <v>67</v>
      </c>
      <c r="I14" s="101" t="s">
        <v>65</v>
      </c>
      <c r="J14" s="102" t="s">
        <v>66</v>
      </c>
      <c r="K14" s="103" t="s">
        <v>67</v>
      </c>
      <c r="L14" s="101" t="s">
        <v>65</v>
      </c>
      <c r="M14" s="102" t="s">
        <v>66</v>
      </c>
      <c r="N14" s="103" t="s">
        <v>67</v>
      </c>
      <c r="O14" s="101" t="s">
        <v>65</v>
      </c>
      <c r="P14" s="102" t="s">
        <v>66</v>
      </c>
      <c r="Q14" s="103" t="s">
        <v>67</v>
      </c>
      <c r="R14" s="104" t="s">
        <v>65</v>
      </c>
      <c r="S14" s="102" t="s">
        <v>66</v>
      </c>
      <c r="T14" s="105" t="s">
        <v>68</v>
      </c>
      <c r="U14" s="105" t="s">
        <v>69</v>
      </c>
      <c r="V14" s="106" t="e">
        <f>MODE(V2:V13)</f>
        <v>#N/A</v>
      </c>
      <c r="W14" s="78" t="s">
        <v>70</v>
      </c>
      <c r="Y14" s="107"/>
      <c r="Z14" s="108"/>
      <c r="AC14" s="91"/>
      <c r="AD14" s="91"/>
      <c r="AE14" s="91"/>
    </row>
    <row r="15" spans="1:41" s="78" customFormat="1" ht="21.9" customHeight="1" x14ac:dyDescent="0.25">
      <c r="A15" s="326">
        <v>1</v>
      </c>
      <c r="B15" s="327"/>
      <c r="C15" s="327"/>
      <c r="D15" s="324"/>
      <c r="E15" s="325"/>
      <c r="F15" s="109"/>
      <c r="G15" s="110" t="str">
        <f t="shared" ref="G15:G20" si="3">IF(ISBLANK(H15),"",H15-F15)</f>
        <v/>
      </c>
      <c r="H15" s="111"/>
      <c r="I15" s="109"/>
      <c r="J15" s="110" t="str">
        <f t="shared" ref="J15:J20" si="4">IF(ISBLANK(K15),"",K15-I15)</f>
        <v/>
      </c>
      <c r="K15" s="111"/>
      <c r="L15" s="109"/>
      <c r="M15" s="110" t="str">
        <f t="shared" ref="M15:M20" si="5">IF(ISBLANK(N15),"",N15-L15)</f>
        <v/>
      </c>
      <c r="N15" s="111"/>
      <c r="O15" s="109"/>
      <c r="P15" s="110" t="str">
        <f t="shared" ref="P15:P20" si="6">IF(ISBLANK(Q15),"",Q15-O15)</f>
        <v/>
      </c>
      <c r="Q15" s="111"/>
      <c r="R15" s="112" t="str">
        <f t="shared" ref="R15:S20" si="7">IF(SUM(F15,I15,L15,O15)&gt;0,SUM(F15,I15,L15,O15),"")</f>
        <v/>
      </c>
      <c r="S15" s="113" t="str">
        <f t="shared" si="7"/>
        <v/>
      </c>
      <c r="T15" s="114" t="str">
        <f>IF(AND(R15&lt;&gt;"",S15&lt;&gt;""),SUM(H15,K15,N15,Q15)+(S15/100000),"")</f>
        <v/>
      </c>
      <c r="U15" s="115" t="str">
        <f>IF(T15&lt;&gt;"",8+1-RANK(T15,HOLZZAHLEN)," ")</f>
        <v xml:space="preserve"> </v>
      </c>
      <c r="V15" s="116"/>
      <c r="W15" s="78" t="s">
        <v>71</v>
      </c>
      <c r="Y15" s="116" t="s">
        <v>42</v>
      </c>
      <c r="Z15" s="108"/>
      <c r="AD15" s="78">
        <v>121</v>
      </c>
      <c r="AF15" s="78">
        <v>205</v>
      </c>
      <c r="AG15" s="78">
        <v>120</v>
      </c>
      <c r="AI15" s="78">
        <v>215</v>
      </c>
      <c r="AJ15" s="78">
        <v>120</v>
      </c>
      <c r="AL15" s="78">
        <v>220</v>
      </c>
      <c r="AM15" s="78">
        <v>120</v>
      </c>
      <c r="AO15" s="78">
        <v>230</v>
      </c>
    </row>
    <row r="16" spans="1:41" s="78" customFormat="1" ht="21.9" customHeight="1" x14ac:dyDescent="0.25">
      <c r="A16" s="326">
        <v>2</v>
      </c>
      <c r="B16" s="327"/>
      <c r="C16" s="327"/>
      <c r="D16" s="324"/>
      <c r="E16" s="325"/>
      <c r="F16" s="109"/>
      <c r="G16" s="110" t="str">
        <f t="shared" si="3"/>
        <v/>
      </c>
      <c r="H16" s="111"/>
      <c r="I16" s="109"/>
      <c r="J16" s="110" t="str">
        <f t="shared" si="4"/>
        <v/>
      </c>
      <c r="K16" s="111"/>
      <c r="L16" s="109"/>
      <c r="M16" s="110" t="str">
        <f t="shared" si="5"/>
        <v/>
      </c>
      <c r="N16" s="111"/>
      <c r="O16" s="109"/>
      <c r="P16" s="110" t="str">
        <f t="shared" si="6"/>
        <v/>
      </c>
      <c r="Q16" s="111"/>
      <c r="R16" s="112" t="str">
        <f t="shared" si="7"/>
        <v/>
      </c>
      <c r="S16" s="113" t="str">
        <f t="shared" si="7"/>
        <v/>
      </c>
      <c r="T16" s="114" t="str">
        <f t="shared" ref="T16:T20" si="8">IF(AND(R16&lt;&gt;"",S16&lt;&gt;""),SUM(H16,K16,N16,Q16)+(S16/100000),"")</f>
        <v/>
      </c>
      <c r="U16" s="115" t="str">
        <f>IF(T16&lt;&gt;"",8+1-RANK(T16,HOLZZAHLEN)," ")</f>
        <v xml:space="preserve"> </v>
      </c>
      <c r="V16" s="116"/>
      <c r="Y16" s="107"/>
      <c r="Z16" s="108"/>
      <c r="AD16" s="78">
        <v>118</v>
      </c>
      <c r="AF16" s="78">
        <v>215</v>
      </c>
      <c r="AG16" s="78">
        <v>115</v>
      </c>
      <c r="AI16" s="78">
        <v>215</v>
      </c>
      <c r="AJ16" s="78">
        <v>122</v>
      </c>
      <c r="AL16" s="78">
        <v>220</v>
      </c>
      <c r="AM16" s="78">
        <v>124</v>
      </c>
      <c r="AO16" s="78">
        <v>218</v>
      </c>
    </row>
    <row r="17" spans="1:41" s="78" customFormat="1" ht="21.9" customHeight="1" x14ac:dyDescent="0.25">
      <c r="A17" s="326">
        <v>3</v>
      </c>
      <c r="B17" s="327"/>
      <c r="C17" s="327"/>
      <c r="D17" s="324"/>
      <c r="E17" s="325"/>
      <c r="F17" s="109"/>
      <c r="G17" s="110" t="str">
        <f t="shared" si="3"/>
        <v/>
      </c>
      <c r="H17" s="111"/>
      <c r="I17" s="109"/>
      <c r="J17" s="110" t="str">
        <f t="shared" si="4"/>
        <v/>
      </c>
      <c r="K17" s="111"/>
      <c r="L17" s="109"/>
      <c r="M17" s="110" t="str">
        <f t="shared" si="5"/>
        <v/>
      </c>
      <c r="N17" s="111"/>
      <c r="O17" s="109"/>
      <c r="P17" s="110" t="str">
        <f t="shared" si="6"/>
        <v/>
      </c>
      <c r="Q17" s="111"/>
      <c r="R17" s="112" t="str">
        <f t="shared" si="7"/>
        <v/>
      </c>
      <c r="S17" s="113" t="str">
        <f t="shared" si="7"/>
        <v/>
      </c>
      <c r="T17" s="114" t="str">
        <f t="shared" si="8"/>
        <v/>
      </c>
      <c r="U17" s="115" t="str">
        <f>IF(T17&lt;&gt;"",8+1-RANK(T17,HOLZZAHLEN)," ")</f>
        <v xml:space="preserve"> </v>
      </c>
      <c r="V17" s="116"/>
      <c r="AD17" s="78">
        <v>113</v>
      </c>
      <c r="AF17" s="78">
        <v>222</v>
      </c>
      <c r="AG17" s="78">
        <v>116</v>
      </c>
      <c r="AI17" s="78">
        <v>237</v>
      </c>
      <c r="AJ17" s="78">
        <v>115</v>
      </c>
      <c r="AL17" s="78">
        <v>196</v>
      </c>
      <c r="AM17" s="78">
        <v>111</v>
      </c>
      <c r="AO17" s="78">
        <v>200</v>
      </c>
    </row>
    <row r="18" spans="1:41" s="78" customFormat="1" ht="21.9" customHeight="1" x14ac:dyDescent="0.25">
      <c r="A18" s="326">
        <v>4</v>
      </c>
      <c r="B18" s="327"/>
      <c r="C18" s="327"/>
      <c r="D18" s="324"/>
      <c r="E18" s="325"/>
      <c r="F18" s="109"/>
      <c r="G18" s="110" t="str">
        <f t="shared" si="3"/>
        <v/>
      </c>
      <c r="H18" s="111"/>
      <c r="I18" s="109"/>
      <c r="J18" s="110" t="str">
        <f t="shared" si="4"/>
        <v/>
      </c>
      <c r="K18" s="111"/>
      <c r="L18" s="109"/>
      <c r="M18" s="110" t="str">
        <f t="shared" si="5"/>
        <v/>
      </c>
      <c r="N18" s="111"/>
      <c r="O18" s="109"/>
      <c r="P18" s="110" t="str">
        <f t="shared" si="6"/>
        <v/>
      </c>
      <c r="Q18" s="111"/>
      <c r="R18" s="112" t="str">
        <f t="shared" si="7"/>
        <v/>
      </c>
      <c r="S18" s="113" t="str">
        <f t="shared" si="7"/>
        <v/>
      </c>
      <c r="T18" s="114" t="str">
        <f t="shared" si="8"/>
        <v/>
      </c>
      <c r="U18" s="115" t="str">
        <f>IF(T18&lt;&gt;"",8+1-RANK(T18,HOLZZAHLEN)," ")</f>
        <v xml:space="preserve"> </v>
      </c>
      <c r="V18" s="117"/>
      <c r="W18" s="118"/>
      <c r="AD18" s="78">
        <v>114</v>
      </c>
      <c r="AF18" s="78">
        <v>233</v>
      </c>
      <c r="AG18" s="78">
        <v>117</v>
      </c>
      <c r="AI18" s="78">
        <v>208</v>
      </c>
      <c r="AJ18" s="78">
        <v>128</v>
      </c>
      <c r="AL18" s="78">
        <v>212</v>
      </c>
      <c r="AM18" s="78">
        <v>118</v>
      </c>
      <c r="AO18" s="78">
        <v>228</v>
      </c>
    </row>
    <row r="19" spans="1:41" s="78" customFormat="1" ht="21.9" hidden="1" customHeight="1" x14ac:dyDescent="0.25">
      <c r="A19" s="326">
        <v>5</v>
      </c>
      <c r="B19" s="327"/>
      <c r="C19" s="327"/>
      <c r="D19" s="324"/>
      <c r="E19" s="325"/>
      <c r="F19" s="109"/>
      <c r="G19" s="110" t="str">
        <f t="shared" si="3"/>
        <v/>
      </c>
      <c r="H19" s="111"/>
      <c r="I19" s="109"/>
      <c r="J19" s="110" t="str">
        <f t="shared" si="4"/>
        <v/>
      </c>
      <c r="K19" s="111"/>
      <c r="L19" s="109"/>
      <c r="M19" s="110" t="str">
        <f t="shared" si="5"/>
        <v/>
      </c>
      <c r="N19" s="111"/>
      <c r="O19" s="109"/>
      <c r="P19" s="110" t="str">
        <f t="shared" si="6"/>
        <v/>
      </c>
      <c r="Q19" s="111"/>
      <c r="R19" s="112" t="str">
        <f t="shared" si="7"/>
        <v/>
      </c>
      <c r="S19" s="113" t="str">
        <f t="shared" si="7"/>
        <v/>
      </c>
      <c r="T19" s="114" t="str">
        <f t="shared" si="8"/>
        <v/>
      </c>
      <c r="U19" s="115" t="str">
        <f t="shared" ref="U19:U20" si="9">IF(T19&lt;&gt;"",12+1-RANK(T19,HOLZZAHLEN)," ")</f>
        <v xml:space="preserve"> </v>
      </c>
      <c r="V19" s="61"/>
      <c r="W19" s="62"/>
      <c r="X19" s="62"/>
      <c r="Y19" s="62"/>
      <c r="Z19" s="62"/>
      <c r="AD19" s="78">
        <v>118</v>
      </c>
      <c r="AF19" s="78">
        <v>210</v>
      </c>
      <c r="AG19" s="78">
        <v>115</v>
      </c>
      <c r="AI19" s="78">
        <v>194</v>
      </c>
      <c r="AJ19" s="78">
        <v>111</v>
      </c>
      <c r="AL19" s="78">
        <v>215</v>
      </c>
      <c r="AM19" s="78">
        <v>110</v>
      </c>
      <c r="AO19" s="78">
        <v>213</v>
      </c>
    </row>
    <row r="20" spans="1:41" s="78" customFormat="1" ht="21.9" hidden="1" customHeight="1" x14ac:dyDescent="0.25">
      <c r="A20" s="326">
        <v>6</v>
      </c>
      <c r="B20" s="327"/>
      <c r="C20" s="327"/>
      <c r="D20" s="324"/>
      <c r="E20" s="325"/>
      <c r="F20" s="109"/>
      <c r="G20" s="119" t="str">
        <f t="shared" si="3"/>
        <v/>
      </c>
      <c r="H20" s="120"/>
      <c r="I20" s="121"/>
      <c r="J20" s="119" t="str">
        <f t="shared" si="4"/>
        <v/>
      </c>
      <c r="K20" s="120"/>
      <c r="L20" s="121"/>
      <c r="M20" s="119" t="str">
        <f t="shared" si="5"/>
        <v/>
      </c>
      <c r="N20" s="120"/>
      <c r="O20" s="121"/>
      <c r="P20" s="119" t="str">
        <f t="shared" si="6"/>
        <v/>
      </c>
      <c r="Q20" s="120"/>
      <c r="R20" s="122" t="str">
        <f t="shared" si="7"/>
        <v/>
      </c>
      <c r="S20" s="123" t="str">
        <f t="shared" si="7"/>
        <v/>
      </c>
      <c r="T20" s="114" t="str">
        <f t="shared" si="8"/>
        <v/>
      </c>
      <c r="U20" s="124" t="str">
        <f t="shared" si="9"/>
        <v xml:space="preserve"> </v>
      </c>
      <c r="V20" s="61"/>
      <c r="W20" s="62"/>
      <c r="X20" s="62"/>
      <c r="Y20" s="62"/>
      <c r="Z20" s="62"/>
      <c r="AD20" s="78">
        <v>111</v>
      </c>
      <c r="AF20" s="78">
        <v>191</v>
      </c>
      <c r="AG20" s="78">
        <v>117</v>
      </c>
      <c r="AI20" s="78">
        <v>191</v>
      </c>
      <c r="AJ20" s="78">
        <v>116</v>
      </c>
      <c r="AL20" s="78">
        <v>221</v>
      </c>
      <c r="AM20" s="78">
        <v>128</v>
      </c>
      <c r="AO20" s="78">
        <v>255</v>
      </c>
    </row>
    <row r="21" spans="1:41" s="78" customFormat="1" ht="21.9" customHeight="1" x14ac:dyDescent="0.3">
      <c r="A21" s="125"/>
      <c r="B21" s="126"/>
      <c r="C21" s="126"/>
      <c r="D21" s="126"/>
      <c r="E21" s="127" t="s">
        <v>72</v>
      </c>
      <c r="F21" s="128" t="str">
        <f>IF(PKT_H+PKT_A=0,"",PKT_H)</f>
        <v/>
      </c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30" t="str">
        <f>IF(SUM(R15:R20)&gt;0,SUM(R15:R20),"")</f>
        <v/>
      </c>
      <c r="S21" s="131" t="str">
        <f>IF(SUM(S15:S20)&gt;0,SUM(S15:S20),"")</f>
        <v/>
      </c>
      <c r="T21" s="132" t="str">
        <f>IF(SUM(T15:T20)&gt;0,SUM(T15:T20),"")</f>
        <v/>
      </c>
      <c r="U21" s="133" t="str">
        <f>IF(SUM(U15:U20)&gt;0,SUM(U15:U20),"")</f>
        <v/>
      </c>
      <c r="V21" s="61"/>
      <c r="W21" s="62"/>
      <c r="X21" s="62"/>
      <c r="Y21" s="62"/>
      <c r="Z21" s="62"/>
    </row>
    <row r="22" spans="1:41" s="78" customFormat="1" ht="6" customHeight="1" x14ac:dyDescent="0.25">
      <c r="A22" s="134"/>
      <c r="B22" s="135"/>
      <c r="C22" s="135"/>
      <c r="D22" s="135"/>
      <c r="E22" s="136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94"/>
      <c r="Q22" s="94"/>
      <c r="R22" s="94"/>
      <c r="S22" s="94"/>
      <c r="T22" s="94"/>
      <c r="U22" s="137"/>
      <c r="V22" s="61"/>
      <c r="W22" s="62"/>
      <c r="X22" s="62"/>
      <c r="Y22" s="62"/>
      <c r="Z22" s="62"/>
    </row>
    <row r="23" spans="1:41" ht="6" customHeight="1" x14ac:dyDescent="0.25">
      <c r="A23" s="138"/>
      <c r="B23" s="139"/>
      <c r="C23" s="139"/>
      <c r="D23" s="139"/>
      <c r="E23" s="140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41"/>
      <c r="Q23" s="141"/>
      <c r="R23" s="142"/>
      <c r="S23" s="142"/>
      <c r="T23" s="143"/>
      <c r="U23" s="144"/>
    </row>
    <row r="24" spans="1:41" ht="21.9" customHeight="1" x14ac:dyDescent="0.25">
      <c r="A24" s="145" t="s">
        <v>73</v>
      </c>
      <c r="B24" s="146"/>
      <c r="C24" s="146"/>
      <c r="D24" s="318"/>
      <c r="E24" s="318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319" t="s">
        <v>74</v>
      </c>
      <c r="Q24" s="320"/>
      <c r="R24" s="148" t="str">
        <f>IF(AND(R21&lt;&gt;"",R34&lt;&gt;""),R21-R34,"")</f>
        <v/>
      </c>
      <c r="S24" s="149" t="str">
        <f t="shared" ref="S24:T24" si="10">IF(AND(S21&lt;&gt;"",S34&lt;&gt;""),S21-S34,"")</f>
        <v/>
      </c>
      <c r="T24" s="150" t="str">
        <f t="shared" si="10"/>
        <v/>
      </c>
      <c r="U24" s="151"/>
    </row>
    <row r="25" spans="1:41" ht="6" customHeight="1" x14ac:dyDescent="0.25">
      <c r="A25" s="152"/>
      <c r="B25" s="153"/>
      <c r="C25" s="153"/>
      <c r="D25" s="153"/>
      <c r="E25" s="154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5"/>
    </row>
    <row r="26" spans="1:41" x14ac:dyDescent="0.25">
      <c r="A26" s="312"/>
      <c r="B26" s="313"/>
      <c r="C26" s="313"/>
      <c r="D26" s="313"/>
      <c r="E26" s="313"/>
      <c r="F26" s="321" t="str">
        <f>"Bahn " &amp; $H$8</f>
        <v>Bahn 1</v>
      </c>
      <c r="G26" s="313"/>
      <c r="H26" s="322"/>
      <c r="I26" s="312" t="str">
        <f>"Bahn " &amp; RIGHT(F26,2)+1</f>
        <v>Bahn 2</v>
      </c>
      <c r="J26" s="313"/>
      <c r="K26" s="323"/>
      <c r="L26" s="312" t="str">
        <f>"Bahn " &amp; RIGHT(I26,2)+1</f>
        <v>Bahn 3</v>
      </c>
      <c r="M26" s="313"/>
      <c r="N26" s="323"/>
      <c r="O26" s="156" t="str">
        <f>"Bahn " &amp; RIGHT(L26,2)+1</f>
        <v>Bahn 4</v>
      </c>
      <c r="P26" s="157"/>
      <c r="Q26" s="158"/>
      <c r="R26" s="312" t="s">
        <v>62</v>
      </c>
      <c r="S26" s="313"/>
      <c r="T26" s="313"/>
      <c r="U26" s="159"/>
      <c r="V26" s="160" t="str">
        <f>IF(NOT(ISNUMBER($U$21)),"ZWP_H",$U$21)</f>
        <v>ZWP_H</v>
      </c>
      <c r="W26" s="160" t="str">
        <f>IF(NOT(ISNUMBER($U$34)),"ZWP_A",$U$34)</f>
        <v>ZWP_A</v>
      </c>
      <c r="X26" s="161"/>
      <c r="Y26" s="78"/>
    </row>
    <row r="27" spans="1:41" ht="12.75" customHeight="1" x14ac:dyDescent="0.25">
      <c r="A27" s="314"/>
      <c r="B27" s="315"/>
      <c r="C27" s="315"/>
      <c r="D27" s="316" t="s">
        <v>64</v>
      </c>
      <c r="E27" s="317"/>
      <c r="F27" s="162" t="s">
        <v>65</v>
      </c>
      <c r="G27" s="163" t="s">
        <v>66</v>
      </c>
      <c r="H27" s="164" t="s">
        <v>67</v>
      </c>
      <c r="I27" s="162" t="s">
        <v>65</v>
      </c>
      <c r="J27" s="163" t="s">
        <v>66</v>
      </c>
      <c r="K27" s="164" t="s">
        <v>67</v>
      </c>
      <c r="L27" s="162" t="s">
        <v>65</v>
      </c>
      <c r="M27" s="163" t="s">
        <v>66</v>
      </c>
      <c r="N27" s="164" t="s">
        <v>67</v>
      </c>
      <c r="O27" s="162" t="s">
        <v>65</v>
      </c>
      <c r="P27" s="163" t="s">
        <v>66</v>
      </c>
      <c r="Q27" s="164" t="s">
        <v>67</v>
      </c>
      <c r="R27" s="163" t="s">
        <v>65</v>
      </c>
      <c r="S27" s="165" t="s">
        <v>66</v>
      </c>
      <c r="T27" s="166" t="s">
        <v>68</v>
      </c>
      <c r="U27" s="166" t="s">
        <v>69</v>
      </c>
      <c r="V27" s="167" t="str">
        <f>IF(ISNUMBER($T21),ROUNDDOWN($T$21,0),"HOLZ_H")</f>
        <v>HOLZ_H</v>
      </c>
      <c r="W27" s="167" t="str">
        <f>IF(ISNUMBER($T34),ROUNDDOWN($T$34,0),"HOLZ_A")</f>
        <v>HOLZ_A</v>
      </c>
      <c r="X27" s="161"/>
    </row>
    <row r="28" spans="1:41" ht="21.9" customHeight="1" x14ac:dyDescent="0.25">
      <c r="A28" s="308">
        <v>1</v>
      </c>
      <c r="B28" s="309"/>
      <c r="C28" s="309"/>
      <c r="D28" s="310"/>
      <c r="E28" s="311"/>
      <c r="F28" s="168"/>
      <c r="G28" s="169" t="str">
        <f t="shared" ref="G28:G33" si="11">IF(ISBLANK(H28),"",H28-F28)</f>
        <v/>
      </c>
      <c r="H28" s="170"/>
      <c r="I28" s="168"/>
      <c r="J28" s="169" t="str">
        <f t="shared" ref="J28:J33" si="12">IF(ISBLANK(K28),"",K28-I28)</f>
        <v/>
      </c>
      <c r="K28" s="170"/>
      <c r="L28" s="168"/>
      <c r="M28" s="169" t="str">
        <f t="shared" ref="M28:M33" si="13">IF(ISBLANK(N28),"",N28-L28)</f>
        <v/>
      </c>
      <c r="N28" s="170"/>
      <c r="O28" s="168"/>
      <c r="P28" s="169" t="str">
        <f t="shared" ref="P28:P33" si="14">IF(ISBLANK(Q28),"",Q28-O28)</f>
        <v/>
      </c>
      <c r="Q28" s="170"/>
      <c r="R28" s="169" t="str">
        <f t="shared" ref="R28:S33" si="15">IF(SUM(F28,I28,L28,O28)&gt;0,SUM(F28,I28,L28,O28),"")</f>
        <v/>
      </c>
      <c r="S28" s="171" t="str">
        <f t="shared" si="15"/>
        <v/>
      </c>
      <c r="T28" s="172" t="str">
        <f t="shared" ref="T28:T33" si="16">IF(AND(R28&lt;&gt;"",S28&lt;&gt;""),SUM(H28,K28,N28,Q28)+(S28/10000)+0.0002,"")</f>
        <v/>
      </c>
      <c r="U28" s="173" t="str">
        <f>IF(T28&lt;&gt;"",8+1-RANK(T28,HOLZZAHLEN)," ")</f>
        <v xml:space="preserve"> </v>
      </c>
      <c r="V28" s="174">
        <f>IF(NOT(ISNUMBER(Holz_H)),0,IF(Holz_H=HOLZ_A,1,IF(Holz_H&gt;HOLZ_A,2,0)))+IF(NOT(ISNUMBER(ZWP_H)),0,IF(ZWP_H=0,0,IF(ZWP_H&gt;21,1,0)))</f>
        <v>0</v>
      </c>
      <c r="W28" s="175">
        <f>IF(NOT(ISNUMBER(HOLZ_A)),0,IF(Holz_H=HOLZ_A,1,IF(Holz_H&lt;HOLZ_A,2,0))+IF(ZWP_A&gt;=15,1,0))</f>
        <v>0</v>
      </c>
      <c r="X28" s="161" t="s">
        <v>1</v>
      </c>
      <c r="Y28" s="62" t="b">
        <f>ISNUMBER(Holz_H)</f>
        <v>0</v>
      </c>
      <c r="AD28" s="62">
        <v>110</v>
      </c>
      <c r="AF28" s="62">
        <v>220</v>
      </c>
      <c r="AG28" s="62">
        <v>118</v>
      </c>
      <c r="AI28" s="62">
        <v>213</v>
      </c>
      <c r="AJ28" s="62">
        <v>122</v>
      </c>
      <c r="AL28" s="62">
        <v>201</v>
      </c>
      <c r="AM28" s="62">
        <v>122</v>
      </c>
      <c r="AO28" s="62">
        <v>222</v>
      </c>
    </row>
    <row r="29" spans="1:41" ht="21.9" customHeight="1" x14ac:dyDescent="0.25">
      <c r="A29" s="308">
        <v>2</v>
      </c>
      <c r="B29" s="309"/>
      <c r="C29" s="309"/>
      <c r="D29" s="310"/>
      <c r="E29" s="311"/>
      <c r="F29" s="168"/>
      <c r="G29" s="169" t="str">
        <f t="shared" si="11"/>
        <v/>
      </c>
      <c r="H29" s="170"/>
      <c r="I29" s="168"/>
      <c r="J29" s="169" t="str">
        <f t="shared" si="12"/>
        <v/>
      </c>
      <c r="K29" s="170"/>
      <c r="L29" s="168"/>
      <c r="M29" s="169" t="str">
        <f t="shared" si="13"/>
        <v/>
      </c>
      <c r="N29" s="170"/>
      <c r="O29" s="168"/>
      <c r="P29" s="169" t="str">
        <f t="shared" si="14"/>
        <v/>
      </c>
      <c r="Q29" s="170"/>
      <c r="R29" s="169" t="str">
        <f t="shared" si="15"/>
        <v/>
      </c>
      <c r="S29" s="171" t="str">
        <f t="shared" si="15"/>
        <v/>
      </c>
      <c r="T29" s="172" t="str">
        <f t="shared" si="16"/>
        <v/>
      </c>
      <c r="U29" s="173" t="str">
        <f>IF(T29&lt;&gt;"",8+1-RANK(T29,HOLZZAHLEN)," ")</f>
        <v xml:space="preserve"> </v>
      </c>
      <c r="V29" s="175">
        <f>COUNTIF($T$15:$T$20,"&gt;0")</f>
        <v>0</v>
      </c>
      <c r="W29" s="175">
        <f>COUNTIF($T$28:$T$33,"&gt;0")</f>
        <v>0</v>
      </c>
      <c r="X29" s="161" t="s">
        <v>75</v>
      </c>
      <c r="AD29" s="62">
        <v>118</v>
      </c>
      <c r="AF29" s="62">
        <v>214</v>
      </c>
      <c r="AG29" s="62">
        <v>110</v>
      </c>
      <c r="AI29" s="62">
        <v>213</v>
      </c>
      <c r="AJ29" s="62">
        <v>120</v>
      </c>
      <c r="AL29" s="62">
        <v>221</v>
      </c>
      <c r="AM29" s="62">
        <v>111</v>
      </c>
      <c r="AO29" s="62">
        <v>219</v>
      </c>
    </row>
    <row r="30" spans="1:41" ht="21.9" customHeight="1" x14ac:dyDescent="0.25">
      <c r="A30" s="308">
        <v>3</v>
      </c>
      <c r="B30" s="309"/>
      <c r="C30" s="309"/>
      <c r="D30" s="310"/>
      <c r="E30" s="311"/>
      <c r="F30" s="168"/>
      <c r="G30" s="169" t="str">
        <f t="shared" si="11"/>
        <v/>
      </c>
      <c r="H30" s="170"/>
      <c r="I30" s="168"/>
      <c r="J30" s="169" t="str">
        <f t="shared" si="12"/>
        <v/>
      </c>
      <c r="K30" s="170"/>
      <c r="L30" s="168"/>
      <c r="M30" s="169" t="str">
        <f t="shared" si="13"/>
        <v/>
      </c>
      <c r="N30" s="170"/>
      <c r="O30" s="168"/>
      <c r="P30" s="169" t="str">
        <f t="shared" si="14"/>
        <v/>
      </c>
      <c r="Q30" s="170"/>
      <c r="R30" s="169" t="str">
        <f t="shared" si="15"/>
        <v/>
      </c>
      <c r="S30" s="171" t="str">
        <f t="shared" si="15"/>
        <v/>
      </c>
      <c r="T30" s="172" t="str">
        <f t="shared" si="16"/>
        <v/>
      </c>
      <c r="U30" s="173" t="str">
        <f>IF(T30&lt;&gt;"",8+1-RANK(T30,HOLZZAHLEN)," ")</f>
        <v xml:space="preserve"> </v>
      </c>
      <c r="AD30" s="62">
        <v>117</v>
      </c>
      <c r="AF30" s="62">
        <v>218</v>
      </c>
      <c r="AG30" s="62">
        <v>122</v>
      </c>
      <c r="AI30" s="62">
        <v>221</v>
      </c>
      <c r="AJ30" s="62">
        <v>119</v>
      </c>
      <c r="AL30" s="62">
        <v>219</v>
      </c>
      <c r="AM30" s="62">
        <v>115</v>
      </c>
      <c r="AO30" s="62">
        <v>208</v>
      </c>
    </row>
    <row r="31" spans="1:41" ht="21.9" customHeight="1" x14ac:dyDescent="0.25">
      <c r="A31" s="308">
        <v>4</v>
      </c>
      <c r="B31" s="309"/>
      <c r="C31" s="309"/>
      <c r="D31" s="310"/>
      <c r="E31" s="311"/>
      <c r="F31" s="168"/>
      <c r="G31" s="169" t="str">
        <f t="shared" si="11"/>
        <v/>
      </c>
      <c r="H31" s="170"/>
      <c r="I31" s="168"/>
      <c r="J31" s="169" t="str">
        <f t="shared" si="12"/>
        <v/>
      </c>
      <c r="K31" s="170"/>
      <c r="L31" s="168"/>
      <c r="M31" s="169" t="str">
        <f t="shared" si="13"/>
        <v/>
      </c>
      <c r="N31" s="170"/>
      <c r="O31" s="168"/>
      <c r="P31" s="169" t="str">
        <f t="shared" si="14"/>
        <v/>
      </c>
      <c r="Q31" s="170"/>
      <c r="R31" s="169" t="str">
        <f t="shared" si="15"/>
        <v/>
      </c>
      <c r="S31" s="171" t="str">
        <f t="shared" si="15"/>
        <v/>
      </c>
      <c r="T31" s="172" t="str">
        <f t="shared" si="16"/>
        <v/>
      </c>
      <c r="U31" s="173" t="str">
        <f>IF(T31&lt;&gt;"",8+1-RANK(T31,HOLZZAHLEN)," ")</f>
        <v xml:space="preserve"> </v>
      </c>
      <c r="W31" s="176"/>
      <c r="AD31" s="62">
        <v>118</v>
      </c>
      <c r="AF31" s="62">
        <v>222</v>
      </c>
      <c r="AG31" s="62">
        <v>110</v>
      </c>
      <c r="AI31" s="62">
        <v>214</v>
      </c>
      <c r="AJ31" s="62">
        <v>111</v>
      </c>
      <c r="AL31" s="62">
        <v>205</v>
      </c>
      <c r="AM31" s="62">
        <v>125</v>
      </c>
      <c r="AO31" s="62">
        <v>210</v>
      </c>
    </row>
    <row r="32" spans="1:41" ht="21.9" hidden="1" customHeight="1" x14ac:dyDescent="0.25">
      <c r="A32" s="308">
        <v>5</v>
      </c>
      <c r="B32" s="309"/>
      <c r="C32" s="309"/>
      <c r="D32" s="310"/>
      <c r="E32" s="311"/>
      <c r="F32" s="168"/>
      <c r="G32" s="169" t="str">
        <f t="shared" si="11"/>
        <v/>
      </c>
      <c r="H32" s="170"/>
      <c r="I32" s="168"/>
      <c r="J32" s="169" t="str">
        <f t="shared" si="12"/>
        <v/>
      </c>
      <c r="K32" s="170"/>
      <c r="L32" s="168"/>
      <c r="M32" s="169" t="str">
        <f t="shared" si="13"/>
        <v/>
      </c>
      <c r="N32" s="170"/>
      <c r="O32" s="168"/>
      <c r="P32" s="169" t="str">
        <f t="shared" si="14"/>
        <v/>
      </c>
      <c r="Q32" s="170"/>
      <c r="R32" s="169" t="str">
        <f t="shared" si="15"/>
        <v/>
      </c>
      <c r="S32" s="171" t="str">
        <f t="shared" si="15"/>
        <v/>
      </c>
      <c r="T32" s="172" t="str">
        <f t="shared" si="16"/>
        <v/>
      </c>
      <c r="U32" s="173" t="str">
        <f t="shared" ref="U32:U33" si="17">IF(T32&lt;&gt;"",12+1-RANK(T32,HOLZZAHLEN)," ")</f>
        <v xml:space="preserve"> </v>
      </c>
      <c r="AD32" s="62">
        <v>116</v>
      </c>
      <c r="AF32" s="62">
        <v>220</v>
      </c>
      <c r="AG32" s="62">
        <v>111</v>
      </c>
      <c r="AI32" s="62">
        <v>206</v>
      </c>
      <c r="AJ32" s="62">
        <v>115</v>
      </c>
      <c r="AL32" s="62">
        <v>203</v>
      </c>
      <c r="AM32" s="62">
        <v>120</v>
      </c>
      <c r="AO32" s="62">
        <v>205</v>
      </c>
    </row>
    <row r="33" spans="1:41" ht="21.9" hidden="1" customHeight="1" x14ac:dyDescent="0.25">
      <c r="A33" s="303">
        <v>6</v>
      </c>
      <c r="B33" s="304"/>
      <c r="C33" s="304"/>
      <c r="D33" s="305"/>
      <c r="E33" s="306"/>
      <c r="F33" s="177"/>
      <c r="G33" s="178" t="str">
        <f t="shared" si="11"/>
        <v/>
      </c>
      <c r="H33" s="179"/>
      <c r="I33" s="177"/>
      <c r="J33" s="178" t="str">
        <f t="shared" si="12"/>
        <v/>
      </c>
      <c r="K33" s="179"/>
      <c r="L33" s="177"/>
      <c r="M33" s="178" t="str">
        <f t="shared" si="13"/>
        <v/>
      </c>
      <c r="N33" s="179"/>
      <c r="O33" s="177"/>
      <c r="P33" s="178" t="str">
        <f t="shared" si="14"/>
        <v/>
      </c>
      <c r="Q33" s="179"/>
      <c r="R33" s="178" t="str">
        <f t="shared" si="15"/>
        <v/>
      </c>
      <c r="S33" s="171" t="str">
        <f t="shared" si="15"/>
        <v/>
      </c>
      <c r="T33" s="172" t="str">
        <f t="shared" si="16"/>
        <v/>
      </c>
      <c r="U33" s="180" t="str">
        <f t="shared" si="17"/>
        <v xml:space="preserve"> </v>
      </c>
      <c r="AD33" s="62">
        <v>119</v>
      </c>
      <c r="AF33" s="62">
        <v>203</v>
      </c>
      <c r="AG33" s="62">
        <v>118</v>
      </c>
      <c r="AI33" s="62">
        <v>215</v>
      </c>
      <c r="AJ33" s="62">
        <v>111</v>
      </c>
      <c r="AL33" s="62">
        <v>201</v>
      </c>
      <c r="AM33" s="62">
        <v>112</v>
      </c>
      <c r="AO33" s="62">
        <v>198</v>
      </c>
    </row>
    <row r="34" spans="1:41" ht="21.9" customHeight="1" x14ac:dyDescent="0.3">
      <c r="A34" s="181"/>
      <c r="B34" s="182"/>
      <c r="C34" s="182"/>
      <c r="D34" s="182"/>
      <c r="E34" s="183" t="s">
        <v>72</v>
      </c>
      <c r="F34" s="184" t="str">
        <f>IF(PKT_H+PKT_A=0,"",PKT_A)</f>
        <v/>
      </c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5" t="str">
        <f>IF(SUM(R28:R33)&gt;0,SUM(R28:R33),"")</f>
        <v/>
      </c>
      <c r="S34" s="186" t="str">
        <f>IF(SUM(S28:S33)&gt;0,SUM(S28:S33),"")</f>
        <v/>
      </c>
      <c r="T34" s="187" t="str">
        <f>IF(SUM(T28:T33)&gt;0,SUM(T28:T33),"")</f>
        <v/>
      </c>
      <c r="U34" s="188" t="str">
        <f>IF(SUM(U28:U33)&gt;0,SUM(U28:U33),"")</f>
        <v/>
      </c>
      <c r="W34" s="189"/>
    </row>
    <row r="35" spans="1:41" ht="6" customHeight="1" x14ac:dyDescent="0.25">
      <c r="A35" s="190"/>
      <c r="B35" s="191"/>
      <c r="C35" s="191"/>
      <c r="D35" s="191"/>
      <c r="E35" s="192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3"/>
      <c r="W35" s="189"/>
    </row>
    <row r="37" spans="1:41" ht="15" customHeight="1" x14ac:dyDescent="0.25">
      <c r="B37" s="215"/>
      <c r="C37" s="215"/>
      <c r="D37" s="215"/>
      <c r="E37" s="216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  <c r="S37" s="215"/>
      <c r="T37" s="215"/>
    </row>
    <row r="38" spans="1:41" s="199" customFormat="1" ht="25.05" customHeight="1" x14ac:dyDescent="0.3">
      <c r="A38" s="198"/>
      <c r="B38" s="214"/>
      <c r="C38" s="214"/>
      <c r="D38" s="200" t="s">
        <v>38</v>
      </c>
      <c r="E38" s="214"/>
      <c r="F38" s="201" t="s">
        <v>9</v>
      </c>
      <c r="G38" s="202" t="s">
        <v>10</v>
      </c>
      <c r="H38" s="203"/>
      <c r="I38" s="200"/>
      <c r="J38" s="204"/>
      <c r="K38" s="205" t="str">
        <f>IF(H38+O38&lt;78,"Achtung"," ")</f>
        <v>Achtung</v>
      </c>
      <c r="L38" s="206"/>
      <c r="M38" s="206"/>
      <c r="N38" s="203"/>
      <c r="O38" s="203"/>
      <c r="P38" s="200"/>
      <c r="Q38" s="214"/>
      <c r="R38" s="214"/>
      <c r="S38" s="214"/>
      <c r="T38" s="214"/>
      <c r="V38" s="207"/>
    </row>
    <row r="39" spans="1:41" s="199" customFormat="1" ht="25.05" customHeight="1" x14ac:dyDescent="0.3">
      <c r="A39" s="198"/>
      <c r="B39" s="214"/>
      <c r="C39" s="214"/>
      <c r="D39" s="339"/>
      <c r="E39" s="340"/>
      <c r="F39" s="218">
        <f>IF(D39="",2,1)</f>
        <v>2</v>
      </c>
      <c r="G39" s="218">
        <f>IF(H39="",2,1)</f>
        <v>2</v>
      </c>
      <c r="H39" s="337"/>
      <c r="I39" s="338"/>
      <c r="J39" s="338"/>
      <c r="K39" s="338"/>
      <c r="L39" s="338"/>
      <c r="M39" s="338"/>
      <c r="N39" s="200" t="s">
        <v>76</v>
      </c>
      <c r="O39" s="206"/>
      <c r="P39" s="206"/>
      <c r="Q39" s="214"/>
      <c r="R39" s="214"/>
      <c r="S39" s="208">
        <v>1</v>
      </c>
      <c r="T39" s="214"/>
      <c r="V39" s="207"/>
    </row>
    <row r="40" spans="1:41" s="199" customFormat="1" ht="17.399999999999999" x14ac:dyDescent="0.3">
      <c r="A40" s="198"/>
      <c r="B40" s="214"/>
      <c r="C40" s="214"/>
      <c r="D40" s="209"/>
      <c r="E40" s="206"/>
      <c r="F40" s="206"/>
      <c r="G40" s="211"/>
      <c r="H40" s="211"/>
      <c r="I40" s="211"/>
      <c r="J40" s="206"/>
      <c r="K40" s="206"/>
      <c r="L40" s="206"/>
      <c r="M40" s="206"/>
      <c r="N40" s="206"/>
      <c r="O40" s="206"/>
      <c r="P40" s="206"/>
      <c r="Q40" s="214"/>
      <c r="R40" s="214"/>
      <c r="S40" s="214"/>
      <c r="T40" s="214"/>
      <c r="V40" s="207"/>
    </row>
    <row r="41" spans="1:41" s="199" customFormat="1" ht="17.399999999999999" x14ac:dyDescent="0.3">
      <c r="A41" s="198"/>
      <c r="B41" s="214"/>
      <c r="C41" s="214"/>
      <c r="D41" s="210" t="s">
        <v>41</v>
      </c>
      <c r="E41" s="206"/>
      <c r="F41" s="206"/>
      <c r="G41" s="209"/>
      <c r="H41" s="209"/>
      <c r="I41" s="209"/>
      <c r="J41" s="206"/>
      <c r="K41" s="210" t="s">
        <v>41</v>
      </c>
      <c r="L41" s="206"/>
      <c r="M41" s="206"/>
      <c r="N41" s="206"/>
      <c r="O41" s="206"/>
      <c r="P41" s="206"/>
      <c r="Q41" s="214"/>
      <c r="R41" s="214"/>
      <c r="S41" s="214"/>
      <c r="T41" s="214"/>
      <c r="V41" s="207"/>
    </row>
    <row r="42" spans="1:41" s="199" customFormat="1" ht="25.05" customHeight="1" x14ac:dyDescent="0.3">
      <c r="A42" s="198"/>
      <c r="B42" s="214"/>
      <c r="C42" s="214"/>
      <c r="D42" s="339" t="s">
        <v>79</v>
      </c>
      <c r="E42" s="346"/>
      <c r="F42" s="346"/>
      <c r="G42" s="346"/>
      <c r="H42" s="346"/>
      <c r="I42" s="340"/>
      <c r="J42" s="206"/>
      <c r="K42" s="347" t="s">
        <v>79</v>
      </c>
      <c r="L42" s="348"/>
      <c r="M42" s="348"/>
      <c r="N42" s="348"/>
      <c r="O42" s="348"/>
      <c r="P42" s="348"/>
      <c r="Q42" s="348"/>
      <c r="R42" s="348"/>
      <c r="S42" s="349"/>
      <c r="T42" s="214"/>
      <c r="V42" s="207"/>
    </row>
    <row r="43" spans="1:41" s="199" customFormat="1" ht="17.399999999999999" x14ac:dyDescent="0.3">
      <c r="A43" s="198"/>
      <c r="B43" s="214"/>
      <c r="C43" s="214"/>
      <c r="D43" s="209"/>
      <c r="E43" s="206"/>
      <c r="F43" s="206"/>
      <c r="G43" s="209"/>
      <c r="H43" s="209"/>
      <c r="I43" s="209"/>
      <c r="J43" s="206"/>
      <c r="K43" s="206"/>
      <c r="L43" s="206"/>
      <c r="M43" s="206"/>
      <c r="N43" s="206"/>
      <c r="O43" s="206"/>
      <c r="P43" s="206"/>
      <c r="Q43" s="214"/>
      <c r="R43" s="214"/>
      <c r="S43" s="214"/>
      <c r="T43" s="214"/>
      <c r="V43" s="207"/>
    </row>
    <row r="44" spans="1:41" s="199" customFormat="1" ht="17.399999999999999" x14ac:dyDescent="0.3">
      <c r="A44" s="198"/>
      <c r="B44" s="214"/>
      <c r="C44" s="214"/>
      <c r="D44" s="210" t="s">
        <v>40</v>
      </c>
      <c r="E44" s="206"/>
      <c r="F44" s="206"/>
      <c r="G44" s="209"/>
      <c r="H44" s="209"/>
      <c r="I44" s="209"/>
      <c r="J44" s="206"/>
      <c r="K44" s="206"/>
      <c r="L44" s="206"/>
      <c r="M44" s="206"/>
      <c r="N44" s="206"/>
      <c r="O44" s="206"/>
      <c r="P44" s="206"/>
      <c r="Q44" s="214"/>
      <c r="R44" s="214"/>
      <c r="S44" s="214"/>
      <c r="T44" s="214"/>
      <c r="V44" s="207"/>
    </row>
    <row r="45" spans="1:41" s="199" customFormat="1" ht="17.399999999999999" customHeight="1" x14ac:dyDescent="0.3">
      <c r="A45" s="198"/>
      <c r="B45" s="214"/>
      <c r="C45" s="214"/>
      <c r="D45" s="350"/>
      <c r="E45" s="351"/>
      <c r="F45" s="351"/>
      <c r="G45" s="351"/>
      <c r="H45" s="351"/>
      <c r="I45" s="351"/>
      <c r="J45" s="351"/>
      <c r="K45" s="351"/>
      <c r="L45" s="351"/>
      <c r="M45" s="351"/>
      <c r="N45" s="351"/>
      <c r="O45" s="351"/>
      <c r="P45" s="351"/>
      <c r="Q45" s="351"/>
      <c r="R45" s="351"/>
      <c r="S45" s="352"/>
      <c r="T45" s="214"/>
      <c r="V45" s="207"/>
    </row>
    <row r="46" spans="1:41" s="199" customFormat="1" ht="17.399999999999999" x14ac:dyDescent="0.3">
      <c r="A46" s="198"/>
      <c r="B46" s="214"/>
      <c r="C46" s="214"/>
      <c r="D46" s="353"/>
      <c r="E46" s="354"/>
      <c r="F46" s="354"/>
      <c r="G46" s="354"/>
      <c r="H46" s="354"/>
      <c r="I46" s="354"/>
      <c r="J46" s="354"/>
      <c r="K46" s="354"/>
      <c r="L46" s="354"/>
      <c r="M46" s="354"/>
      <c r="N46" s="354"/>
      <c r="O46" s="354"/>
      <c r="P46" s="354"/>
      <c r="Q46" s="354"/>
      <c r="R46" s="354"/>
      <c r="S46" s="355"/>
      <c r="T46" s="214"/>
      <c r="V46" s="207"/>
    </row>
    <row r="47" spans="1:41" s="199" customFormat="1" ht="17.399999999999999" x14ac:dyDescent="0.3">
      <c r="A47" s="198"/>
      <c r="B47" s="214"/>
      <c r="C47" s="214"/>
      <c r="D47" s="356"/>
      <c r="E47" s="357"/>
      <c r="F47" s="357"/>
      <c r="G47" s="357"/>
      <c r="H47" s="357"/>
      <c r="I47" s="357"/>
      <c r="J47" s="357"/>
      <c r="K47" s="357"/>
      <c r="L47" s="357"/>
      <c r="M47" s="357"/>
      <c r="N47" s="357"/>
      <c r="O47" s="357"/>
      <c r="P47" s="357"/>
      <c r="Q47" s="357"/>
      <c r="R47" s="357"/>
      <c r="S47" s="358"/>
      <c r="T47" s="214"/>
      <c r="V47" s="207"/>
    </row>
    <row r="48" spans="1:41" x14ac:dyDescent="0.25">
      <c r="B48" s="215"/>
      <c r="C48" s="215"/>
      <c r="D48" s="215"/>
      <c r="E48" s="216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</row>
  </sheetData>
  <sheetProtection sheet="1" objects="1" scenarios="1" selectLockedCells="1"/>
  <dataConsolidate/>
  <mergeCells count="54">
    <mergeCell ref="D42:I42"/>
    <mergeCell ref="K42:S42"/>
    <mergeCell ref="D45:S45"/>
    <mergeCell ref="D46:S46"/>
    <mergeCell ref="D47:S47"/>
    <mergeCell ref="H39:M39"/>
    <mergeCell ref="D39:E39"/>
    <mergeCell ref="A16:C16"/>
    <mergeCell ref="D16:E16"/>
    <mergeCell ref="D8:F8"/>
    <mergeCell ref="L8:N8"/>
    <mergeCell ref="D11:E11"/>
    <mergeCell ref="A13:E13"/>
    <mergeCell ref="F13:H13"/>
    <mergeCell ref="I13:K13"/>
    <mergeCell ref="L13:N13"/>
    <mergeCell ref="A15:C15"/>
    <mergeCell ref="D15:E15"/>
    <mergeCell ref="A17:C17"/>
    <mergeCell ref="D17:E17"/>
    <mergeCell ref="A18:C18"/>
    <mergeCell ref="F2:K5"/>
    <mergeCell ref="B3:E4"/>
    <mergeCell ref="R13:T13"/>
    <mergeCell ref="A14:C14"/>
    <mergeCell ref="D14:E14"/>
    <mergeCell ref="O13:Q13"/>
    <mergeCell ref="D18:E18"/>
    <mergeCell ref="A19:C19"/>
    <mergeCell ref="D19:E19"/>
    <mergeCell ref="A20:C20"/>
    <mergeCell ref="D20:E20"/>
    <mergeCell ref="D24:E24"/>
    <mergeCell ref="P24:Q24"/>
    <mergeCell ref="A26:E26"/>
    <mergeCell ref="F26:H26"/>
    <mergeCell ref="I26:K26"/>
    <mergeCell ref="L26:N26"/>
    <mergeCell ref="A33:C33"/>
    <mergeCell ref="D33:E33"/>
    <mergeCell ref="O2:S5"/>
    <mergeCell ref="A30:C30"/>
    <mergeCell ref="D30:E30"/>
    <mergeCell ref="A31:C31"/>
    <mergeCell ref="D31:E31"/>
    <mergeCell ref="A32:C32"/>
    <mergeCell ref="D32:E32"/>
    <mergeCell ref="R26:T26"/>
    <mergeCell ref="A27:C27"/>
    <mergeCell ref="D27:E27"/>
    <mergeCell ref="A28:C28"/>
    <mergeCell ref="D28:E28"/>
    <mergeCell ref="A29:C29"/>
    <mergeCell ref="D29:E29"/>
  </mergeCells>
  <conditionalFormatting sqref="S29:T33">
    <cfRule type="expression" dxfId="10" priority="9" stopIfTrue="1">
      <formula>$X9=1</formula>
    </cfRule>
  </conditionalFormatting>
  <conditionalFormatting sqref="S15:T20">
    <cfRule type="expression" dxfId="9" priority="10" stopIfTrue="1">
      <formula>$X2=1</formula>
    </cfRule>
  </conditionalFormatting>
  <conditionalFormatting sqref="S28:T28">
    <cfRule type="expression" dxfId="8" priority="11" stopIfTrue="1">
      <formula>$X8=1</formula>
    </cfRule>
  </conditionalFormatting>
  <conditionalFormatting sqref="R23:T23">
    <cfRule type="expression" dxfId="7" priority="8">
      <formula>R$23&lt;0</formula>
    </cfRule>
  </conditionalFormatting>
  <conditionalFormatting sqref="R24:T24">
    <cfRule type="expression" dxfId="6" priority="6">
      <formula>R$24&gt;0</formula>
    </cfRule>
    <cfRule type="expression" dxfId="5" priority="7">
      <formula>R$24&lt;0</formula>
    </cfRule>
  </conditionalFormatting>
  <conditionalFormatting sqref="K38">
    <cfRule type="cellIs" dxfId="4" priority="3" stopIfTrue="1" operator="equal">
      <formula>"Achtung"</formula>
    </cfRule>
  </conditionalFormatting>
  <conditionalFormatting sqref="F39:G39">
    <cfRule type="cellIs" dxfId="3" priority="4" stopIfTrue="1" operator="equal">
      <formula>1</formula>
    </cfRule>
    <cfRule type="cellIs" dxfId="2" priority="5" stopIfTrue="1" operator="equal">
      <formula>2</formula>
    </cfRule>
  </conditionalFormatting>
  <conditionalFormatting sqref="S39">
    <cfRule type="cellIs" dxfId="1" priority="1" stopIfTrue="1" operator="equal">
      <formula>1</formula>
    </cfRule>
    <cfRule type="cellIs" dxfId="0" priority="2" stopIfTrue="1" operator="equal">
      <formula>2</formula>
    </cfRule>
  </conditionalFormatting>
  <dataValidations count="14">
    <dataValidation allowBlank="1" showInputMessage="1" showErrorMessage="1" promptTitle="Namen der Gastmannschaft" prompt="Der Name der Gastmannschaft " sqref="D24:E24"/>
    <dataValidation allowBlank="1" showInputMessage="1" showErrorMessage="1" promptTitle="Name des Gastgebers" prompt="Der Name des Gastgebers " sqref="D11:E11"/>
    <dataValidation allowBlank="1" showErrorMessage="1" errorTitle="Ungültiger Spieltag" promptTitle="S p i e l t a g" prompt="Herren 1 - 22_x000a_Damen 1 - 14" sqref="U8"/>
    <dataValidation allowBlank="1" showErrorMessage="1" errorTitle="Ungültige Spiel-Nr." promptTitle="S p i e l - N r ." prompt="Herren 1 - 132_x000a_Damen 1 - 56" sqref="S8"/>
    <dataValidation type="time" allowBlank="1" showInputMessage="1" showErrorMessage="1" errorTitle="Ungültige Zeitangabe" promptTitle="Startzeit" prompt="Zeit im Format: 00:00 Uhr eingeben" sqref="P8">
      <formula1>0</formula1>
      <formula2>0.999305555555556</formula2>
    </dataValidation>
    <dataValidation type="date" allowBlank="1" showInputMessage="1" showErrorMessage="1" errorTitle="Ungültiges Datum" promptTitle="D a t u m" prompt="Gültiges Datum im Format: TT.MM.JJJJ eingeben" sqref="L8:N8">
      <formula1>43831</formula1>
      <formula2>73050</formula2>
    </dataValidation>
    <dataValidation allowBlank="1" showInputMessage="1" showErrorMessage="1" errorTitle="Falsche Eingabe" error="Der Wert muss zwischen 0 und 135 sein" promptTitle="Gültigkeit" prompt="Geben Sie einen Wert zwischen 0 und 135 ein" sqref="V2:V13"/>
    <dataValidation type="decimal" allowBlank="1" showInputMessage="1" showErrorMessage="1" errorTitle="Falsche Eingabe" error="Der Eingabewert muss zwischen 0 und 135 liegen" promptTitle="Gültigkeit" prompt="Eingabewert: zwischen 0 und 135 ein" sqref="S33 M31 P32 P28:P30 S29:S31 S18 P18:P19 M29 S15 M15 J15:J20 J28:J33">
      <formula1>0</formula1>
      <formula2>135</formula2>
    </dataValidation>
    <dataValidation type="decimal" allowBlank="1" showInputMessage="1" showErrorMessage="1" errorTitle="Falsche Eingabe" error="Der Eingabewert muss zwischen 0 und 135 liegen" promptTitle="Gültigkeit" prompt="Geben Sie einen Wert zwischen 0 und 135 ein" sqref="M30 M16:M20 P33 M32:M33 M28 P16:P17 S19:S20 S32 P31 S16:S17">
      <formula1>0</formula1>
      <formula2>135</formula2>
    </dataValidation>
    <dataValidation type="whole" allowBlank="1" showInputMessage="1" showErrorMessage="1" errorTitle="Falsche Eingabe" error="Der Wert muss zwischen 0 und 135 sein" promptTitle="Gültigkeit" prompt="Geben Sie einen Wert zwischen 0 und 13 ein" sqref="H8">
      <formula1>0</formula1>
      <formula2>13</formula2>
    </dataValidation>
    <dataValidation type="whole" allowBlank="1" showInputMessage="1" showErrorMessage="1" errorTitle="Falsche Eingabe" error="Der Wert muss zwischen 0 und 135 sein" promptTitle="Gültigkeit" prompt="Geben Sie einen Wert zwischen 0 und 135 ein" sqref="D5 D2">
      <formula1>0</formula1>
      <formula2>135</formula2>
    </dataValidation>
    <dataValidation allowBlank="1" showInputMessage="1" showErrorMessage="1" promptTitle="S p i e l o r t" prompt="Name der Kegelbahn-anlage" sqref="D8:F8"/>
    <dataValidation allowBlank="1" showInputMessage="1" showErrorMessage="1" promptTitle="A C H T U N G !!!" prompt="Bitte keine manuellen Eingaben machen!_x000a_Tabelle wird durch Makros beschrieben!_x000a_Wie? In der Menüleiste unter &quot;Kegelfunktionen&quot;. " sqref="V14 Y16 Y14 Z14:Z16"/>
    <dataValidation allowBlank="1" showErrorMessage="1" promptTitle="Eingabe &quot;Spielort&quot;" prompt="Stadt / Ort, ggf. Kegelbahnanlage" sqref="I8"/>
  </dataValidations>
  <printOptions horizontalCentered="1" verticalCentered="1"/>
  <pageMargins left="0.19685039370078741" right="0.19685039370078741" top="0.47244094488188981" bottom="0.47244094488188981" header="0.23622047244094491" footer="0.19685039370078741"/>
  <pageSetup paperSize="9" scale="88" orientation="landscape" horizontalDpi="300" verticalDpi="300" r:id="rId1"/>
  <headerFooter alignWithMargins="0">
    <oddFooter>&amp;LErstellt:&amp;"Arial,Fett Kursiv" Klaus Panthel, DSKB-Sportwart&amp;RVersion: &amp;"Arial,Fett Kursiv"04--08/2021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27</vt:i4>
      </vt:variant>
    </vt:vector>
  </HeadingPairs>
  <TitlesOfParts>
    <vt:vector size="29" baseType="lpstr">
      <vt:lpstr>Spielbericht1-4</vt:lpstr>
      <vt:lpstr>Eingabe alle Gassen</vt:lpstr>
      <vt:lpstr>ANZ_A</vt:lpstr>
      <vt:lpstr>ANZ_H</vt:lpstr>
      <vt:lpstr>BAHN</vt:lpstr>
      <vt:lpstr>BULI_1</vt:lpstr>
      <vt:lpstr>Buli_D</vt:lpstr>
      <vt:lpstr>Buli_N</vt:lpstr>
      <vt:lpstr>Buli_S</vt:lpstr>
      <vt:lpstr>DATUM</vt:lpstr>
      <vt:lpstr>'Eingabe alle Gassen'!Druckbereich</vt:lpstr>
      <vt:lpstr>'Spielbericht1-4'!Druckbereich</vt:lpstr>
      <vt:lpstr>GAST</vt:lpstr>
      <vt:lpstr>GAST_NAME</vt:lpstr>
      <vt:lpstr>GAST_PASS</vt:lpstr>
      <vt:lpstr>GASTGEBER</vt:lpstr>
      <vt:lpstr>GASTGEBER_NAME</vt:lpstr>
      <vt:lpstr>GASTGEBER_PASS</vt:lpstr>
      <vt:lpstr>HOLZ_A</vt:lpstr>
      <vt:lpstr>Holz_H</vt:lpstr>
      <vt:lpstr>HOLZZAHLEN</vt:lpstr>
      <vt:lpstr>PKT_A</vt:lpstr>
      <vt:lpstr>PKT_H</vt:lpstr>
      <vt:lpstr>SP_TAG</vt:lpstr>
      <vt:lpstr>SPIEL_NR</vt:lpstr>
      <vt:lpstr>SPIELORT</vt:lpstr>
      <vt:lpstr>ZEIT</vt:lpstr>
      <vt:lpstr>ZWP_A</vt:lpstr>
      <vt:lpstr>ZWP_H</vt:lpstr>
    </vt:vector>
  </TitlesOfParts>
  <Manager>www.kegeln-total.de</Manager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Spielbericht</dc:title>
  <dc:subject>Niedersachsen Schere</dc:subject>
  <dc:creator>Josef Recker</dc:creator>
  <cp:lastModifiedBy>Anwender</cp:lastModifiedBy>
  <cp:lastPrinted>2023-06-11T13:11:45Z</cp:lastPrinted>
  <dcterms:created xsi:type="dcterms:W3CDTF">2000-09-08T14:18:46Z</dcterms:created>
  <dcterms:modified xsi:type="dcterms:W3CDTF">2023-06-21T18:43:19Z</dcterms:modified>
</cp:coreProperties>
</file>